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12375" windowHeight="11955"/>
  </bookViews>
  <sheets>
    <sheet name="Operacje" sheetId="4" r:id="rId1"/>
    <sheet name="ŚT i amort." sheetId="3" r:id="rId2"/>
    <sheet name="Kredyt inwest." sheetId="5" r:id="rId3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O54" i="4"/>
  <c r="AO23" l="1"/>
  <c r="AM57"/>
  <c r="AM23"/>
  <c r="AH37"/>
  <c r="AI37"/>
  <c r="AJ37"/>
  <c r="AK37"/>
  <c r="AK50" s="1"/>
  <c r="AK55" s="1"/>
  <c r="AK62" s="1"/>
  <c r="AK64" s="1"/>
  <c r="AL37"/>
  <c r="AM37"/>
  <c r="AN37"/>
  <c r="AO37"/>
  <c r="AP37"/>
  <c r="AQ37"/>
  <c r="AR37"/>
  <c r="AS37"/>
  <c r="AS50" s="1"/>
  <c r="AT37"/>
  <c r="AU37"/>
  <c r="AV37"/>
  <c r="AW37"/>
  <c r="AX37"/>
  <c r="AH41"/>
  <c r="AI41"/>
  <c r="AJ41"/>
  <c r="AJ50" s="1"/>
  <c r="AJ55" s="1"/>
  <c r="AK41"/>
  <c r="AL41"/>
  <c r="AM41"/>
  <c r="AN41"/>
  <c r="AO41"/>
  <c r="AP41"/>
  <c r="AP50" s="1"/>
  <c r="AQ41"/>
  <c r="AQ50" s="1"/>
  <c r="AQ55" s="1"/>
  <c r="AR41"/>
  <c r="AS41"/>
  <c r="AT41"/>
  <c r="AU41"/>
  <c r="AV41"/>
  <c r="AV50" s="1"/>
  <c r="AW41"/>
  <c r="AX41"/>
  <c r="AX50" s="1"/>
  <c r="AH50"/>
  <c r="AN50"/>
  <c r="AT50"/>
  <c r="AU50"/>
  <c r="AH51"/>
  <c r="AI51"/>
  <c r="AJ51"/>
  <c r="AK51"/>
  <c r="AL51"/>
  <c r="AM51"/>
  <c r="AN51"/>
  <c r="AO51"/>
  <c r="AP51"/>
  <c r="AQ51"/>
  <c r="AR51"/>
  <c r="AS51"/>
  <c r="AT51"/>
  <c r="AU51"/>
  <c r="AV51"/>
  <c r="AW51"/>
  <c r="AX51"/>
  <c r="AH53"/>
  <c r="AI53"/>
  <c r="AJ53"/>
  <c r="AK53"/>
  <c r="AL53"/>
  <c r="AM53"/>
  <c r="AN53"/>
  <c r="AO53"/>
  <c r="AP53"/>
  <c r="AQ53"/>
  <c r="AR53"/>
  <c r="AS53"/>
  <c r="AT53"/>
  <c r="AT55" s="1"/>
  <c r="AT62" s="1"/>
  <c r="AT64" s="1"/>
  <c r="AU53"/>
  <c r="AV53"/>
  <c r="AW53"/>
  <c r="AX53"/>
  <c r="AH56"/>
  <c r="AI56"/>
  <c r="AJ56"/>
  <c r="AK56"/>
  <c r="AL56"/>
  <c r="AM56"/>
  <c r="AN56"/>
  <c r="AO56"/>
  <c r="AP56"/>
  <c r="AQ56"/>
  <c r="AR56"/>
  <c r="AS56"/>
  <c r="AT56"/>
  <c r="AU56"/>
  <c r="AV56"/>
  <c r="AW56"/>
  <c r="AX56"/>
  <c r="AH58"/>
  <c r="AI58"/>
  <c r="AJ58"/>
  <c r="AK58"/>
  <c r="AL58"/>
  <c r="AM58"/>
  <c r="AN58"/>
  <c r="AO58"/>
  <c r="AP58"/>
  <c r="AQ58"/>
  <c r="AR58"/>
  <c r="AS58"/>
  <c r="AT58"/>
  <c r="AU58"/>
  <c r="AV58"/>
  <c r="AW58"/>
  <c r="AX58"/>
  <c r="H17"/>
  <c r="H33"/>
  <c r="F10" i="5"/>
  <c r="F13"/>
  <c r="F14"/>
  <c r="F6"/>
  <c r="D18"/>
  <c r="E6"/>
  <c r="C7" s="1"/>
  <c r="E7" s="1"/>
  <c r="C8" s="1"/>
  <c r="E8" s="1"/>
  <c r="C9" s="1"/>
  <c r="E9" s="1"/>
  <c r="C10" s="1"/>
  <c r="E10" s="1"/>
  <c r="C11" s="1"/>
  <c r="E11" s="1"/>
  <c r="C12" s="1"/>
  <c r="E12" s="1"/>
  <c r="C13" s="1"/>
  <c r="E13" s="1"/>
  <c r="C14" s="1"/>
  <c r="E14" s="1"/>
  <c r="C15" s="1"/>
  <c r="E15" s="1"/>
  <c r="C16" s="1"/>
  <c r="E16" s="1"/>
  <c r="C17" s="1"/>
  <c r="E17" s="1"/>
  <c r="N8" i="3"/>
  <c r="J23" s="1"/>
  <c r="N23" s="1"/>
  <c r="H10"/>
  <c r="E25" s="1"/>
  <c r="H25" s="1"/>
  <c r="H7"/>
  <c r="E22" s="1"/>
  <c r="H22" s="1"/>
  <c r="H8"/>
  <c r="E23" s="1"/>
  <c r="H23" s="1"/>
  <c r="H9"/>
  <c r="E24" s="1"/>
  <c r="H24" s="1"/>
  <c r="H11"/>
  <c r="E26" s="1"/>
  <c r="H26" s="1"/>
  <c r="H12"/>
  <c r="E27" s="1"/>
  <c r="H27" s="1"/>
  <c r="H13"/>
  <c r="E28" s="1"/>
  <c r="H28" s="1"/>
  <c r="H14"/>
  <c r="E29" s="1"/>
  <c r="H29" s="1"/>
  <c r="H15"/>
  <c r="E30" s="1"/>
  <c r="H30" s="1"/>
  <c r="N31"/>
  <c r="H31"/>
  <c r="N9"/>
  <c r="J24" s="1"/>
  <c r="N24" s="1"/>
  <c r="N10"/>
  <c r="J25" s="1"/>
  <c r="N25" s="1"/>
  <c r="N11"/>
  <c r="J26" s="1"/>
  <c r="N26" s="1"/>
  <c r="N12"/>
  <c r="J27" s="1"/>
  <c r="N27" s="1"/>
  <c r="N13"/>
  <c r="J28" s="1"/>
  <c r="N28" s="1"/>
  <c r="N14"/>
  <c r="J29" s="1"/>
  <c r="N29" s="1"/>
  <c r="N15"/>
  <c r="J30" s="1"/>
  <c r="N30" s="1"/>
  <c r="N7"/>
  <c r="F16"/>
  <c r="F32"/>
  <c r="G32"/>
  <c r="K32"/>
  <c r="M32"/>
  <c r="L32"/>
  <c r="G16"/>
  <c r="J16"/>
  <c r="K16"/>
  <c r="M16"/>
  <c r="L16"/>
  <c r="E16"/>
  <c r="J21" i="4"/>
  <c r="BF17" s="1"/>
  <c r="AS17"/>
  <c r="AT17"/>
  <c r="AU17"/>
  <c r="AV17"/>
  <c r="AW17"/>
  <c r="AX17"/>
  <c r="AS33"/>
  <c r="AT33"/>
  <c r="AU33"/>
  <c r="AV33"/>
  <c r="AW33"/>
  <c r="AX33"/>
  <c r="AN17"/>
  <c r="AO17"/>
  <c r="AP17"/>
  <c r="AQ17"/>
  <c r="AR17"/>
  <c r="AN33"/>
  <c r="AO33"/>
  <c r="AP33"/>
  <c r="AQ33"/>
  <c r="AR33"/>
  <c r="AB67"/>
  <c r="AY68"/>
  <c r="BG44" s="1"/>
  <c r="F12" i="5" l="1"/>
  <c r="AX55" i="4"/>
  <c r="F11" i="5"/>
  <c r="AW50" i="4"/>
  <c r="AW55" s="1"/>
  <c r="AW62" s="1"/>
  <c r="AW64" s="1"/>
  <c r="AO50"/>
  <c r="F17" i="5"/>
  <c r="F9"/>
  <c r="F16"/>
  <c r="F18" s="1"/>
  <c r="F8"/>
  <c r="F15"/>
  <c r="F7"/>
  <c r="AQ62" i="4"/>
  <c r="AQ64" s="1"/>
  <c r="AR50"/>
  <c r="AR55" s="1"/>
  <c r="AR62" s="1"/>
  <c r="AR64" s="1"/>
  <c r="AX62"/>
  <c r="AX64" s="1"/>
  <c r="AP55"/>
  <c r="AP62" s="1"/>
  <c r="AP64" s="1"/>
  <c r="AH55"/>
  <c r="AH62" s="1"/>
  <c r="AH64" s="1"/>
  <c r="AN55"/>
  <c r="AN62" s="1"/>
  <c r="AN64" s="1"/>
  <c r="AU55"/>
  <c r="AU62" s="1"/>
  <c r="AU64" s="1"/>
  <c r="AM50"/>
  <c r="AM55" s="1"/>
  <c r="AM62" s="1"/>
  <c r="AM64" s="1"/>
  <c r="AJ62"/>
  <c r="AJ64" s="1"/>
  <c r="AS55"/>
  <c r="AS62" s="1"/>
  <c r="AS64" s="1"/>
  <c r="AL50"/>
  <c r="AL55" s="1"/>
  <c r="AL62" s="1"/>
  <c r="AL64" s="1"/>
  <c r="AO55"/>
  <c r="AO62" s="1"/>
  <c r="AO64" s="1"/>
  <c r="AV55"/>
  <c r="AV62" s="1"/>
  <c r="AV64" s="1"/>
  <c r="AI50"/>
  <c r="AI55" s="1"/>
  <c r="AI62" s="1"/>
  <c r="AI64" s="1"/>
  <c r="AY67"/>
  <c r="AY21"/>
  <c r="BG17" s="1"/>
  <c r="N16" i="3"/>
  <c r="J22"/>
  <c r="N22" s="1"/>
  <c r="N32" s="1"/>
  <c r="E32"/>
  <c r="H32"/>
  <c r="H16"/>
  <c r="AY69" i="4"/>
  <c r="BG45" s="1"/>
  <c r="AF33"/>
  <c r="AA9"/>
  <c r="AA17" s="1"/>
  <c r="AA23"/>
  <c r="AA33" s="1"/>
  <c r="AB17"/>
  <c r="AC17"/>
  <c r="AD17"/>
  <c r="AE17"/>
  <c r="AF17"/>
  <c r="AG17"/>
  <c r="AH17"/>
  <c r="AI17"/>
  <c r="AJ17"/>
  <c r="AK17"/>
  <c r="AB33"/>
  <c r="AC33"/>
  <c r="AD33"/>
  <c r="AE33"/>
  <c r="AG33"/>
  <c r="AH33"/>
  <c r="AI33"/>
  <c r="AJ33"/>
  <c r="AK33"/>
  <c r="AA37"/>
  <c r="AB37"/>
  <c r="AC37"/>
  <c r="AD37"/>
  <c r="AE37"/>
  <c r="AF37"/>
  <c r="AG37"/>
  <c r="AA41"/>
  <c r="AB41"/>
  <c r="AC41"/>
  <c r="AD41"/>
  <c r="AE41"/>
  <c r="AF41"/>
  <c r="AG41"/>
  <c r="AA51"/>
  <c r="AB51"/>
  <c r="AC51"/>
  <c r="AD51"/>
  <c r="AE51"/>
  <c r="AF51"/>
  <c r="AG51"/>
  <c r="AA53"/>
  <c r="AB53"/>
  <c r="AC53"/>
  <c r="AD53"/>
  <c r="AE53"/>
  <c r="AF53"/>
  <c r="AG53"/>
  <c r="AA56"/>
  <c r="AB56"/>
  <c r="AC56"/>
  <c r="AD56"/>
  <c r="AE56"/>
  <c r="AF56"/>
  <c r="AG56"/>
  <c r="AA58"/>
  <c r="AB58"/>
  <c r="AC58"/>
  <c r="AD58"/>
  <c r="AE58"/>
  <c r="AF58"/>
  <c r="AG58"/>
  <c r="R33"/>
  <c r="Q17"/>
  <c r="M30"/>
  <c r="M23"/>
  <c r="D33"/>
  <c r="E33"/>
  <c r="F33"/>
  <c r="G33"/>
  <c r="I33"/>
  <c r="K33"/>
  <c r="L33"/>
  <c r="N33"/>
  <c r="O33"/>
  <c r="P33"/>
  <c r="Q33"/>
  <c r="S33"/>
  <c r="T33"/>
  <c r="U33"/>
  <c r="V33"/>
  <c r="W33"/>
  <c r="X33"/>
  <c r="Y33"/>
  <c r="Z33"/>
  <c r="AL33"/>
  <c r="AM33"/>
  <c r="D17"/>
  <c r="G17"/>
  <c r="I17"/>
  <c r="K17"/>
  <c r="L17"/>
  <c r="M17"/>
  <c r="N17"/>
  <c r="O17"/>
  <c r="P17"/>
  <c r="R17"/>
  <c r="S17"/>
  <c r="T17"/>
  <c r="U17"/>
  <c r="V17"/>
  <c r="W17"/>
  <c r="X17"/>
  <c r="Y17"/>
  <c r="Z17"/>
  <c r="AL17"/>
  <c r="AM17"/>
  <c r="AY63"/>
  <c r="BC63" s="1"/>
  <c r="AY61"/>
  <c r="BC61" s="1"/>
  <c r="AY60"/>
  <c r="BC60" s="1"/>
  <c r="AY59"/>
  <c r="BC59" s="1"/>
  <c r="Z58"/>
  <c r="Y58"/>
  <c r="X58"/>
  <c r="W58"/>
  <c r="V58"/>
  <c r="U58"/>
  <c r="T58"/>
  <c r="S58"/>
  <c r="R58"/>
  <c r="Q58"/>
  <c r="P58"/>
  <c r="O58"/>
  <c r="N58"/>
  <c r="M58"/>
  <c r="L58"/>
  <c r="K58"/>
  <c r="AY57"/>
  <c r="Z56"/>
  <c r="Y56"/>
  <c r="X56"/>
  <c r="W56"/>
  <c r="V56"/>
  <c r="U56"/>
  <c r="T56"/>
  <c r="S56"/>
  <c r="R56"/>
  <c r="Q56"/>
  <c r="P56"/>
  <c r="O56"/>
  <c r="N56"/>
  <c r="M56"/>
  <c r="L56"/>
  <c r="K56"/>
  <c r="AY54"/>
  <c r="Z53"/>
  <c r="Y53"/>
  <c r="X53"/>
  <c r="W53"/>
  <c r="V53"/>
  <c r="U53"/>
  <c r="T53"/>
  <c r="S53"/>
  <c r="R53"/>
  <c r="Q53"/>
  <c r="P53"/>
  <c r="O53"/>
  <c r="N53"/>
  <c r="M53"/>
  <c r="L53"/>
  <c r="K53"/>
  <c r="AY52"/>
  <c r="Z51"/>
  <c r="Y51"/>
  <c r="X51"/>
  <c r="W51"/>
  <c r="V51"/>
  <c r="U51"/>
  <c r="T51"/>
  <c r="S51"/>
  <c r="R51"/>
  <c r="Q51"/>
  <c r="P51"/>
  <c r="O51"/>
  <c r="N51"/>
  <c r="M51"/>
  <c r="L51"/>
  <c r="K51"/>
  <c r="AY49"/>
  <c r="AY48"/>
  <c r="BC48" s="1"/>
  <c r="AY47"/>
  <c r="BC47" s="1"/>
  <c r="AY46"/>
  <c r="BC46" s="1"/>
  <c r="AY45"/>
  <c r="BC45" s="1"/>
  <c r="AY44"/>
  <c r="BC44" s="1"/>
  <c r="AY43"/>
  <c r="BC43" s="1"/>
  <c r="AY42"/>
  <c r="BC42" s="1"/>
  <c r="Z41"/>
  <c r="Y41"/>
  <c r="X41"/>
  <c r="W41"/>
  <c r="V41"/>
  <c r="U41"/>
  <c r="T41"/>
  <c r="S41"/>
  <c r="R41"/>
  <c r="Q41"/>
  <c r="P41"/>
  <c r="O41"/>
  <c r="N41"/>
  <c r="M41"/>
  <c r="L41"/>
  <c r="K41"/>
  <c r="AY40"/>
  <c r="AY39"/>
  <c r="BC39" s="1"/>
  <c r="AY38"/>
  <c r="Z37"/>
  <c r="Y37"/>
  <c r="X37"/>
  <c r="W37"/>
  <c r="V37"/>
  <c r="U37"/>
  <c r="T37"/>
  <c r="S37"/>
  <c r="R37"/>
  <c r="Q37"/>
  <c r="P37"/>
  <c r="O37"/>
  <c r="N37"/>
  <c r="M37"/>
  <c r="L37"/>
  <c r="K37"/>
  <c r="J32"/>
  <c r="J31"/>
  <c r="BF31" s="1"/>
  <c r="J30"/>
  <c r="J29"/>
  <c r="J28"/>
  <c r="BF27" s="1"/>
  <c r="J27"/>
  <c r="J26"/>
  <c r="BF24" s="1"/>
  <c r="BF23" s="1"/>
  <c r="J25"/>
  <c r="J24"/>
  <c r="J23"/>
  <c r="BF19" s="1"/>
  <c r="J22"/>
  <c r="J20"/>
  <c r="BF16" s="1"/>
  <c r="J16"/>
  <c r="C17"/>
  <c r="J14"/>
  <c r="J13"/>
  <c r="J12"/>
  <c r="J11"/>
  <c r="BB25" s="1"/>
  <c r="J10"/>
  <c r="J9"/>
  <c r="BB23" s="1"/>
  <c r="J8"/>
  <c r="J7"/>
  <c r="J6"/>
  <c r="J5"/>
  <c r="J4"/>
  <c r="BB16" s="1"/>
  <c r="M33" l="1"/>
  <c r="T50"/>
  <c r="BC58"/>
  <c r="AE50"/>
  <c r="AE55" s="1"/>
  <c r="AE62" s="1"/>
  <c r="AE64" s="1"/>
  <c r="L50"/>
  <c r="L55" s="1"/>
  <c r="L62" s="1"/>
  <c r="L64" s="1"/>
  <c r="J32" i="3"/>
  <c r="BG42" i="4"/>
  <c r="BC49"/>
  <c r="BC41" s="1"/>
  <c r="AY12"/>
  <c r="BC27" s="1"/>
  <c r="BB27"/>
  <c r="AY24"/>
  <c r="BG20" s="1"/>
  <c r="BF20"/>
  <c r="AY32"/>
  <c r="BG32" s="1"/>
  <c r="BF32"/>
  <c r="BF30" s="1"/>
  <c r="AY56"/>
  <c r="BC57"/>
  <c r="BC56" s="1"/>
  <c r="AY30"/>
  <c r="BG29" s="1"/>
  <c r="BF29"/>
  <c r="AY5"/>
  <c r="BC17" s="1"/>
  <c r="BB17"/>
  <c r="AY13"/>
  <c r="BC28" s="1"/>
  <c r="BB28"/>
  <c r="AY25"/>
  <c r="BG22" s="1"/>
  <c r="BF22"/>
  <c r="AY22"/>
  <c r="BG18" s="1"/>
  <c r="BF18"/>
  <c r="AY6"/>
  <c r="BC18" s="1"/>
  <c r="BB18"/>
  <c r="AY14"/>
  <c r="BC30" s="1"/>
  <c r="BB30"/>
  <c r="AY51"/>
  <c r="BC52"/>
  <c r="BC51" s="1"/>
  <c r="AY10"/>
  <c r="BC24" s="1"/>
  <c r="BB24"/>
  <c r="BB22" s="1"/>
  <c r="AY7"/>
  <c r="BC19" s="1"/>
  <c r="BB19"/>
  <c r="AY27"/>
  <c r="BG26" s="1"/>
  <c r="BF26"/>
  <c r="BC38"/>
  <c r="BG38"/>
  <c r="AY8"/>
  <c r="BC20" s="1"/>
  <c r="BB20"/>
  <c r="AY16"/>
  <c r="BC32" s="1"/>
  <c r="BB32"/>
  <c r="AY29"/>
  <c r="BG28" s="1"/>
  <c r="BF28"/>
  <c r="BG39"/>
  <c r="BC40"/>
  <c r="AY53"/>
  <c r="BC54"/>
  <c r="BC53" s="1"/>
  <c r="BG41"/>
  <c r="AY23"/>
  <c r="BG19" s="1"/>
  <c r="AD50"/>
  <c r="AD55" s="1"/>
  <c r="AD62" s="1"/>
  <c r="AD64" s="1"/>
  <c r="AG50"/>
  <c r="AG55" s="1"/>
  <c r="AG62" s="1"/>
  <c r="AG64" s="1"/>
  <c r="AY28"/>
  <c r="BG27" s="1"/>
  <c r="AC50"/>
  <c r="AC55" s="1"/>
  <c r="AC62" s="1"/>
  <c r="AC64" s="1"/>
  <c r="AY9"/>
  <c r="BC23" s="1"/>
  <c r="J33"/>
  <c r="Q50"/>
  <c r="Q55" s="1"/>
  <c r="Q62" s="1"/>
  <c r="Q64" s="1"/>
  <c r="Y50"/>
  <c r="Y55" s="1"/>
  <c r="Y62" s="1"/>
  <c r="Y64" s="1"/>
  <c r="F17"/>
  <c r="AF50"/>
  <c r="AF55" s="1"/>
  <c r="AF62" s="1"/>
  <c r="AF64" s="1"/>
  <c r="AB50"/>
  <c r="AB55" s="1"/>
  <c r="AB62" s="1"/>
  <c r="AB64" s="1"/>
  <c r="AA50"/>
  <c r="AA55" s="1"/>
  <c r="AA62" s="1"/>
  <c r="AA64" s="1"/>
  <c r="E17"/>
  <c r="W50"/>
  <c r="W55" s="1"/>
  <c r="W62" s="1"/>
  <c r="W64" s="1"/>
  <c r="P50"/>
  <c r="P55" s="1"/>
  <c r="P62" s="1"/>
  <c r="P64" s="1"/>
  <c r="X50"/>
  <c r="X55" s="1"/>
  <c r="X62" s="1"/>
  <c r="X64" s="1"/>
  <c r="C33"/>
  <c r="O50"/>
  <c r="O55" s="1"/>
  <c r="O62" s="1"/>
  <c r="O64" s="1"/>
  <c r="S50"/>
  <c r="S55" s="1"/>
  <c r="S62" s="1"/>
  <c r="S64" s="1"/>
  <c r="AY58"/>
  <c r="T55"/>
  <c r="T62" s="1"/>
  <c r="T64" s="1"/>
  <c r="K50"/>
  <c r="K55" s="1"/>
  <c r="K62" s="1"/>
  <c r="K64" s="1"/>
  <c r="M50"/>
  <c r="M55" s="1"/>
  <c r="M62" s="1"/>
  <c r="M64" s="1"/>
  <c r="U50"/>
  <c r="U55" s="1"/>
  <c r="U62" s="1"/>
  <c r="U64" s="1"/>
  <c r="AY31"/>
  <c r="BG31" s="1"/>
  <c r="BG30" s="1"/>
  <c r="AY37"/>
  <c r="AY41"/>
  <c r="R50"/>
  <c r="R55" s="1"/>
  <c r="R62" s="1"/>
  <c r="R64" s="1"/>
  <c r="Z50"/>
  <c r="Z55" s="1"/>
  <c r="Z62" s="1"/>
  <c r="Z64" s="1"/>
  <c r="N50"/>
  <c r="N55" s="1"/>
  <c r="N62" s="1"/>
  <c r="N64" s="1"/>
  <c r="V50"/>
  <c r="V55" s="1"/>
  <c r="V62" s="1"/>
  <c r="V64" s="1"/>
  <c r="AY20"/>
  <c r="BG16" s="1"/>
  <c r="AY4"/>
  <c r="BC16" s="1"/>
  <c r="AY11"/>
  <c r="BC25" s="1"/>
  <c r="J15"/>
  <c r="AY26"/>
  <c r="BG24" s="1"/>
  <c r="BG23" s="1"/>
  <c r="BG40" l="1"/>
  <c r="BC15"/>
  <c r="BB15"/>
  <c r="BF15"/>
  <c r="BB26"/>
  <c r="BB21" s="1"/>
  <c r="BC26"/>
  <c r="BG15"/>
  <c r="BC37"/>
  <c r="BC50" s="1"/>
  <c r="BC22"/>
  <c r="BG37"/>
  <c r="BF25"/>
  <c r="BF21" s="1"/>
  <c r="J17"/>
  <c r="BB31"/>
  <c r="BB29" s="1"/>
  <c r="BG25"/>
  <c r="BG21" s="1"/>
  <c r="AY33"/>
  <c r="AY50"/>
  <c r="AY55" s="1"/>
  <c r="AY62" s="1"/>
  <c r="AY64" s="1"/>
  <c r="AY15"/>
  <c r="BG43" l="1"/>
  <c r="BG46" s="1"/>
  <c r="BG50" s="1"/>
  <c r="BB33"/>
  <c r="BF33"/>
  <c r="BC55"/>
  <c r="BC62" s="1"/>
  <c r="BC64" s="1"/>
  <c r="BG33"/>
  <c r="AY17"/>
  <c r="BC31"/>
  <c r="BC29" s="1"/>
  <c r="BC21" s="1"/>
  <c r="BC33" s="1"/>
</calcChain>
</file>

<file path=xl/sharedStrings.xml><?xml version="1.0" encoding="utf-8"?>
<sst xmlns="http://schemas.openxmlformats.org/spreadsheetml/2006/main" count="250" uniqueCount="187">
  <si>
    <t>AKTYWA</t>
  </si>
  <si>
    <t>A. Aktywa trwałe</t>
  </si>
  <si>
    <t xml:space="preserve">  a) grunty</t>
  </si>
  <si>
    <t xml:space="preserve">  b) budynki</t>
  </si>
  <si>
    <t xml:space="preserve">  c) urządzenia i maszyny</t>
  </si>
  <si>
    <t xml:space="preserve">  d) środki transportu</t>
  </si>
  <si>
    <t>B. Aktywa obrotowe</t>
  </si>
  <si>
    <t xml:space="preserve">  I. Zapasy</t>
  </si>
  <si>
    <t xml:space="preserve">    1. Materiały</t>
  </si>
  <si>
    <t xml:space="preserve">    3. Produkty gotowe</t>
  </si>
  <si>
    <t xml:space="preserve">    4. Towary</t>
  </si>
  <si>
    <t xml:space="preserve">  II. Należności krótkoterminowe</t>
  </si>
  <si>
    <t xml:space="preserve">    a) z tytułu dostaw i usług</t>
  </si>
  <si>
    <t xml:space="preserve">    b) z tytułu podatków</t>
  </si>
  <si>
    <t xml:space="preserve">  III. Inwestycje krótkoterminowe</t>
  </si>
  <si>
    <t xml:space="preserve">  IV. Krótkoterm. rozl. m-okres.</t>
  </si>
  <si>
    <t>PASYWA</t>
  </si>
  <si>
    <t>A. Kapitał własny</t>
  </si>
  <si>
    <t xml:space="preserve">  I. Kapitał podstawowy</t>
  </si>
  <si>
    <t xml:space="preserve">  VII. Zysk z lat ubiegłych</t>
  </si>
  <si>
    <t xml:space="preserve">  VIII. Zysk (strata) netto</t>
  </si>
  <si>
    <t xml:space="preserve">  IX. Odpisy z zysku w ciągu roku</t>
  </si>
  <si>
    <t>B. Zobowiązania i rezerwy</t>
  </si>
  <si>
    <t xml:space="preserve">  I. Rezerwy na zobowiązania</t>
  </si>
  <si>
    <t xml:space="preserve">    a) kredyty i pożyczki</t>
  </si>
  <si>
    <t xml:space="preserve">    d) z tytułu dostaw i usług</t>
  </si>
  <si>
    <t xml:space="preserve">    g) z tytułu podatków, ub. społ.</t>
  </si>
  <si>
    <t xml:space="preserve">    h) z tytułu wynagrodzeń</t>
  </si>
  <si>
    <t xml:space="preserve">    I. Przychody ze sprzedaży produktów</t>
  </si>
  <si>
    <t xml:space="preserve">    II. Zmiana stanu produktów</t>
  </si>
  <si>
    <t>B. Koszty działalności operacyjnej</t>
  </si>
  <si>
    <t xml:space="preserve">    I. Amortyzacja</t>
  </si>
  <si>
    <t xml:space="preserve">    II. Zużycie materiałów i energii</t>
  </si>
  <si>
    <t xml:space="preserve">    III. Usługi obce</t>
  </si>
  <si>
    <t xml:space="preserve">    IV. Podatki i opłaty</t>
  </si>
  <si>
    <t xml:space="preserve">    V. Wynagrodzenia</t>
  </si>
  <si>
    <t xml:space="preserve">    VII. Pozostałe koszty rodzajowe</t>
  </si>
  <si>
    <t>C. Zysk ze sprzedaży</t>
  </si>
  <si>
    <t>D. Pozostałe przychody operacyjne</t>
  </si>
  <si>
    <t>E. Pozostałe koszty operacyjne</t>
  </si>
  <si>
    <t>F. Zysk z działalności operacyjnej</t>
  </si>
  <si>
    <t>G. Przychody finansowe</t>
  </si>
  <si>
    <t xml:space="preserve">    III. Zysk ze zbycia inwestycji</t>
  </si>
  <si>
    <t>H. Koszty finansowe</t>
  </si>
  <si>
    <t xml:space="preserve">    I. Odsetki</t>
  </si>
  <si>
    <t xml:space="preserve">    II. Strata ze zbycia inwestycji</t>
  </si>
  <si>
    <t xml:space="preserve">    III. Aktualizacja wartości inwestycji</t>
  </si>
  <si>
    <t>K. zysk brutto</t>
  </si>
  <si>
    <t>L. Podatek dochodowy</t>
  </si>
  <si>
    <t>N. Zysk netto</t>
  </si>
  <si>
    <t xml:space="preserve">  e) inne środki trwałe</t>
  </si>
  <si>
    <t xml:space="preserve">    - udziały lub akcje</t>
  </si>
  <si>
    <t xml:space="preserve">  II. Zobowiązania długotermin.</t>
  </si>
  <si>
    <t xml:space="preserve">  III. Zobowiązania krótkoterm.</t>
  </si>
  <si>
    <t>A. Przychody ze sprzedaży i zrównane z nimi</t>
  </si>
  <si>
    <t xml:space="preserve">    IV. Przychody ze sprzedaży towarów i materiałów</t>
  </si>
  <si>
    <t xml:space="preserve">    VI. Ubezpieczenia społeczne i inne świadczenia</t>
  </si>
  <si>
    <t xml:space="preserve">    VIII. Wartość sprzedanych towarów i materiałów</t>
  </si>
  <si>
    <t xml:space="preserve">    I. Zysk ze zbycia niefinansowych aktywów trw.</t>
  </si>
  <si>
    <t xml:space="preserve">    I. Strata ze zbycia niefinansowych aktywów trw.</t>
  </si>
  <si>
    <t>RACHUNEK ZYSKÓW I STRAT</t>
  </si>
  <si>
    <t>Koszty produkcji</t>
  </si>
  <si>
    <t>Koszty sprzedaży</t>
  </si>
  <si>
    <t>Koszty zarządu</t>
  </si>
  <si>
    <t xml:space="preserve">  IV. Rozliczenia międzyokresowe</t>
  </si>
  <si>
    <t xml:space="preserve">    a) długoterminowe</t>
  </si>
  <si>
    <t xml:space="preserve">    a) krótkoterminowe</t>
  </si>
  <si>
    <t>Aktywa razem</t>
  </si>
  <si>
    <t>Pasywa razem</t>
  </si>
  <si>
    <t>ROK "0" (grudzień)</t>
  </si>
  <si>
    <t>8a</t>
  </si>
  <si>
    <t>8b</t>
  </si>
  <si>
    <t>ZAMK. "0"</t>
  </si>
  <si>
    <t>Rok "1"</t>
  </si>
  <si>
    <t>ZAMK. "1"</t>
  </si>
  <si>
    <t>Grunty</t>
  </si>
  <si>
    <t>Budynki</t>
  </si>
  <si>
    <t>Urządzenia i maszyny</t>
  </si>
  <si>
    <t>Środki transportu</t>
  </si>
  <si>
    <t>Inne środki trwałe</t>
  </si>
  <si>
    <t>Należności z tytułu dostaw i usług</t>
  </si>
  <si>
    <t>Należności z tytułu podatków</t>
  </si>
  <si>
    <t>Inw. krótkoterm. - udziały i akcje</t>
  </si>
  <si>
    <t>Rezerwy na zobowiązania</t>
  </si>
  <si>
    <t>Kredyty długoterminowe</t>
  </si>
  <si>
    <t>Kredyty krótkoterminowe</t>
  </si>
  <si>
    <t>Zobowiązania  z tytułu dostaw i usług</t>
  </si>
  <si>
    <t>Zapasy materiałów</t>
  </si>
  <si>
    <t>Zapasy produktów gotowych</t>
  </si>
  <si>
    <t>Zapasy towarów</t>
  </si>
  <si>
    <t>Środki pieniężne w kasie i na rach. bank.</t>
  </si>
  <si>
    <t>Krótkoterm. rozlicz. międzyokresowe</t>
  </si>
  <si>
    <t>Kapitał podstawowy</t>
  </si>
  <si>
    <t>Zysk z lat ubiegłych</t>
  </si>
  <si>
    <t>Zysk (strata) netto</t>
  </si>
  <si>
    <t>Odpisy z zysku w ciągu roku</t>
  </si>
  <si>
    <t>Zobowiązania z tytułu podatków, ubezp. społ.</t>
  </si>
  <si>
    <t>Zobowiązania z tytułu wynagrodzeń</t>
  </si>
  <si>
    <t>Rozliczenia międzyokresowe długoterminowe</t>
  </si>
  <si>
    <t>Rozliczenia międzyokresowe krótkoterminowe</t>
  </si>
  <si>
    <t>9a</t>
  </si>
  <si>
    <t>9b</t>
  </si>
  <si>
    <t>10a</t>
  </si>
  <si>
    <t>10b</t>
  </si>
  <si>
    <t>11a</t>
  </si>
  <si>
    <t>11b</t>
  </si>
  <si>
    <t>12a</t>
  </si>
  <si>
    <t>12b</t>
  </si>
  <si>
    <t>13a</t>
  </si>
  <si>
    <t>13b</t>
  </si>
  <si>
    <t>14a</t>
  </si>
  <si>
    <t>14b</t>
  </si>
  <si>
    <t>15a</t>
  </si>
  <si>
    <t>15b</t>
  </si>
  <si>
    <t>16a</t>
  </si>
  <si>
    <t>16b</t>
  </si>
  <si>
    <t>19a</t>
  </si>
  <si>
    <t>19b</t>
  </si>
  <si>
    <t>20a</t>
  </si>
  <si>
    <t>20b</t>
  </si>
  <si>
    <t>22a</t>
  </si>
  <si>
    <t>22b</t>
  </si>
  <si>
    <t>22c</t>
  </si>
  <si>
    <t>KOSZTY OPERAC. W UKŁADZIE FUNKCJONALNYM</t>
  </si>
  <si>
    <t>24a</t>
  </si>
  <si>
    <t>24b</t>
  </si>
  <si>
    <t>24c</t>
  </si>
  <si>
    <t>26a</t>
  </si>
  <si>
    <t>26b</t>
  </si>
  <si>
    <t>27a</t>
  </si>
  <si>
    <t>27b</t>
  </si>
  <si>
    <t>27c</t>
  </si>
  <si>
    <t>27d</t>
  </si>
  <si>
    <t>29a</t>
  </si>
  <si>
    <t>29b</t>
  </si>
  <si>
    <t>31.12."0"r.</t>
  </si>
  <si>
    <t>31.12."1"r.</t>
  </si>
  <si>
    <t>RACHUNEK ZYSKÓW I STRAT porównawczy</t>
  </si>
  <si>
    <t>Rachunek zysków i strat, część operacyjna, wariant kalkulacyjny</t>
  </si>
  <si>
    <t>A. Przychody netto ze sprzedaży produktów, towarów i materiałów</t>
  </si>
  <si>
    <t xml:space="preserve">    I. Przychody netto ze sprzedaży produktów</t>
  </si>
  <si>
    <t>B. Koszty sprzedanych produktów, towarów i materiałów, w tym:</t>
  </si>
  <si>
    <t xml:space="preserve">    I. Koszt wytworzenia sprzedanych produktów</t>
  </si>
  <si>
    <t xml:space="preserve">    II. Wartość sprzedanych towarów i materiałów</t>
  </si>
  <si>
    <t>C. Zysk (strata) brutto ze sprzedaży</t>
  </si>
  <si>
    <t>D. Koszty sprzedaży</t>
  </si>
  <si>
    <t>E. Koszty ogólnego zarządu</t>
  </si>
  <si>
    <t>F. Zysk (strata) ze sprzedaży</t>
  </si>
  <si>
    <t xml:space="preserve">    II. Przychody netto ze sprzedaży towarów i mat.</t>
  </si>
  <si>
    <t xml:space="preserve">    - środki pieniężne</t>
  </si>
  <si>
    <t>"1" r.</t>
  </si>
  <si>
    <t>BILANS</t>
  </si>
  <si>
    <t>Kapitał zapasowy</t>
  </si>
  <si>
    <t xml:space="preserve">  I. Kapitał zapasowy</t>
  </si>
  <si>
    <t>Sprawdzenie zgodności zysku ze sprzedaży:</t>
  </si>
  <si>
    <t>Środek trwały</t>
  </si>
  <si>
    <t>stawka amort.</t>
  </si>
  <si>
    <t>Umorzenie</t>
  </si>
  <si>
    <t>Wartość netto</t>
  </si>
  <si>
    <t>Grunt</t>
  </si>
  <si>
    <t>-</t>
  </si>
  <si>
    <t>Budynek</t>
  </si>
  <si>
    <t>Maszyna dziewiarska 1</t>
  </si>
  <si>
    <t>Maszyna dziewiarska 2</t>
  </si>
  <si>
    <t>Maszyna dziewiarska 3</t>
  </si>
  <si>
    <t>Maszyna dziewiarska 4</t>
  </si>
  <si>
    <t>Maszyna dziewiarska 5</t>
  </si>
  <si>
    <t>Samochód 1</t>
  </si>
  <si>
    <t>Samochód 2</t>
  </si>
  <si>
    <t>Wyposażenie biurowe</t>
  </si>
  <si>
    <t>Razem</t>
  </si>
  <si>
    <t>Wartość brutto</t>
  </si>
  <si>
    <t>Pocz. roku</t>
  </si>
  <si>
    <t>Zwiększenia</t>
  </si>
  <si>
    <t>Zmniejszenia</t>
  </si>
  <si>
    <t>Koniec roku</t>
  </si>
  <si>
    <t>Rok "0" (grudzień)</t>
  </si>
  <si>
    <t>Rok "1" (12 m-cy)</t>
  </si>
  <si>
    <r>
      <rPr>
        <b/>
        <sz val="11"/>
        <color theme="1"/>
        <rFont val="Calibri"/>
        <family val="2"/>
        <charset val="238"/>
        <scheme val="minor"/>
      </rPr>
      <t>Środki trwałe i tablica amortyzacyjna</t>
    </r>
    <r>
      <rPr>
        <sz val="11"/>
        <color theme="1"/>
        <rFont val="Calibri"/>
        <family val="2"/>
        <charset val="238"/>
        <scheme val="minor"/>
      </rPr>
      <t xml:space="preserve">  (pominięto rozliczenie umorzenia narastająco)</t>
    </r>
  </si>
  <si>
    <t>Mc</t>
  </si>
  <si>
    <t>stan zobow. na pocz.</t>
  </si>
  <si>
    <t>spłata kapitału</t>
  </si>
  <si>
    <t>stan zob. na koniec</t>
  </si>
  <si>
    <t>odsetki (1% m-cznie)</t>
  </si>
  <si>
    <t>razem</t>
  </si>
  <si>
    <t>Kredyt inwestycyjny - rozliczenie spłat w roku "1"</t>
  </si>
  <si>
    <t xml:space="preserve">   (wyjątkowo odsetki w miesiącach nie zaokrąglane do pełnych tysięcy!)</t>
  </si>
</sst>
</file>

<file path=xl/styles.xml><?xml version="1.0" encoding="utf-8"?>
<styleSheet xmlns="http://schemas.openxmlformats.org/spreadsheetml/2006/main">
  <numFmts count="1">
    <numFmt numFmtId="164" formatCode="#,##0_ ;[Red]\-#,##0\ "/>
  </numFmts>
  <fonts count="1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b/>
      <sz val="11"/>
      <color rgb="FF0000FF"/>
      <name val="Calibri"/>
      <family val="2"/>
      <charset val="238"/>
    </font>
    <font>
      <sz val="11"/>
      <color rgb="FF0000FF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rgb="FF0000FF"/>
      <name val="Calibri"/>
      <family val="2"/>
      <charset val="238"/>
      <scheme val="minor"/>
    </font>
    <font>
      <b/>
      <sz val="11"/>
      <color rgb="FF0000FF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i/>
      <sz val="10"/>
      <color rgb="FF0000FF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5" fillId="0" borderId="0" xfId="0" applyFont="1"/>
    <xf numFmtId="0" fontId="0" fillId="0" borderId="1" xfId="0" applyBorder="1"/>
    <xf numFmtId="0" fontId="5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8" fillId="0" borderId="0" xfId="0" applyFont="1"/>
    <xf numFmtId="0" fontId="0" fillId="0" borderId="0" xfId="0" applyAlignment="1">
      <alignment horizontal="center"/>
    </xf>
    <xf numFmtId="0" fontId="5" fillId="0" borderId="0" xfId="0" applyFont="1" applyAlignment="1">
      <alignment vertical="center"/>
    </xf>
    <xf numFmtId="164" fontId="0" fillId="0" borderId="0" xfId="0" applyNumberFormat="1"/>
    <xf numFmtId="164" fontId="7" fillId="0" borderId="1" xfId="0" applyNumberFormat="1" applyFont="1" applyBorder="1"/>
    <xf numFmtId="164" fontId="0" fillId="0" borderId="1" xfId="0" applyNumberFormat="1" applyBorder="1"/>
    <xf numFmtId="164" fontId="6" fillId="0" borderId="1" xfId="0" applyNumberFormat="1" applyFont="1" applyBorder="1"/>
    <xf numFmtId="0" fontId="0" fillId="0" borderId="0" xfId="0" applyAlignment="1">
      <alignment vertical="center"/>
    </xf>
    <xf numFmtId="0" fontId="5" fillId="0" borderId="0" xfId="0" applyFont="1" applyAlignment="1">
      <alignment horizontal="center"/>
    </xf>
    <xf numFmtId="164" fontId="7" fillId="2" borderId="1" xfId="0" applyNumberFormat="1" applyFont="1" applyFill="1" applyBorder="1"/>
    <xf numFmtId="164" fontId="6" fillId="2" borderId="1" xfId="0" applyNumberFormat="1" applyFont="1" applyFill="1" applyBorder="1"/>
    <xf numFmtId="164" fontId="9" fillId="2" borderId="1" xfId="0" applyNumberFormat="1" applyFont="1" applyFill="1" applyBorder="1"/>
    <xf numFmtId="164" fontId="0" fillId="0" borderId="0" xfId="0" applyNumberFormat="1" applyAlignment="1">
      <alignment horizontal="center"/>
    </xf>
    <xf numFmtId="0" fontId="10" fillId="0" borderId="1" xfId="0" applyFont="1" applyBorder="1" applyAlignment="1">
      <alignment vertical="center"/>
    </xf>
    <xf numFmtId="0" fontId="10" fillId="0" borderId="1" xfId="0" applyFont="1" applyBorder="1" applyAlignment="1">
      <alignment horizontal="left" vertical="center"/>
    </xf>
    <xf numFmtId="0" fontId="0" fillId="0" borderId="2" xfId="0" applyBorder="1" applyAlignment="1">
      <alignment vertical="center"/>
    </xf>
    <xf numFmtId="0" fontId="5" fillId="0" borderId="3" xfId="0" applyFont="1" applyBorder="1" applyAlignment="1">
      <alignment vertical="center"/>
    </xf>
    <xf numFmtId="164" fontId="0" fillId="0" borderId="4" xfId="0" applyNumberFormat="1" applyBorder="1"/>
    <xf numFmtId="0" fontId="0" fillId="0" borderId="3" xfId="0" applyBorder="1" applyAlignment="1">
      <alignment vertical="center"/>
    </xf>
    <xf numFmtId="0" fontId="0" fillId="0" borderId="5" xfId="0" applyBorder="1"/>
    <xf numFmtId="0" fontId="0" fillId="0" borderId="6" xfId="0" applyBorder="1"/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4" xfId="0" applyBorder="1"/>
    <xf numFmtId="0" fontId="10" fillId="0" borderId="0" xfId="0" applyFont="1" applyAlignment="1">
      <alignment horizontal="right"/>
    </xf>
    <xf numFmtId="0" fontId="6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10" fontId="2" fillId="0" borderId="1" xfId="0" applyNumberFormat="1" applyFont="1" applyBorder="1" applyAlignment="1">
      <alignment horizontal="center" vertical="center"/>
    </xf>
    <xf numFmtId="9" fontId="2" fillId="0" borderId="1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11" xfId="0" applyFont="1" applyBorder="1" applyAlignment="1">
      <alignment horizontal="left" vertical="center"/>
    </xf>
    <xf numFmtId="164" fontId="6" fillId="0" borderId="11" xfId="0" applyNumberFormat="1" applyFont="1" applyBorder="1"/>
    <xf numFmtId="164" fontId="7" fillId="0" borderId="11" xfId="0" applyNumberFormat="1" applyFont="1" applyBorder="1"/>
    <xf numFmtId="0" fontId="2" fillId="0" borderId="12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10" fontId="2" fillId="0" borderId="11" xfId="0" applyNumberFormat="1" applyFont="1" applyBorder="1" applyAlignment="1">
      <alignment horizontal="center" vertical="center"/>
    </xf>
    <xf numFmtId="9" fontId="2" fillId="0" borderId="11" xfId="0" applyNumberFormat="1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BG72"/>
  <sheetViews>
    <sheetView tabSelected="1" zoomScale="90" zoomScaleNormal="9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BB35" sqref="BB35"/>
    </sheetView>
  </sheetViews>
  <sheetFormatPr defaultColWidth="9.140625" defaultRowHeight="15"/>
  <cols>
    <col min="1" max="1" width="3.42578125" customWidth="1"/>
    <col min="2" max="2" width="46" customWidth="1"/>
    <col min="3" max="9" width="6.85546875" customWidth="1"/>
    <col min="10" max="10" width="10.28515625" customWidth="1"/>
    <col min="11" max="50" width="6.85546875" customWidth="1"/>
    <col min="51" max="51" width="9.7109375" customWidth="1"/>
    <col min="53" max="53" width="33.140625" customWidth="1"/>
    <col min="54" max="55" width="11.140625" customWidth="1"/>
    <col min="56" max="56" width="4.42578125" customWidth="1"/>
    <col min="57" max="57" width="44.140625" customWidth="1"/>
  </cols>
  <sheetData>
    <row r="1" spans="2:59">
      <c r="B1" s="5"/>
      <c r="C1" s="1" t="s">
        <v>69</v>
      </c>
      <c r="J1" s="13" t="s">
        <v>72</v>
      </c>
      <c r="K1" s="1" t="s">
        <v>73</v>
      </c>
      <c r="AY1" s="13" t="s">
        <v>74</v>
      </c>
    </row>
    <row r="2" spans="2:59">
      <c r="C2" s="6">
        <v>1</v>
      </c>
      <c r="D2" s="6">
        <v>2</v>
      </c>
      <c r="E2" s="6">
        <v>3</v>
      </c>
      <c r="F2" s="6">
        <v>4</v>
      </c>
      <c r="G2" s="6">
        <v>5</v>
      </c>
      <c r="H2" s="6">
        <v>6</v>
      </c>
      <c r="I2" s="6" t="s">
        <v>70</v>
      </c>
      <c r="J2" s="13" t="s">
        <v>71</v>
      </c>
      <c r="K2" s="6" t="s">
        <v>100</v>
      </c>
      <c r="L2" s="6" t="s">
        <v>101</v>
      </c>
      <c r="M2" s="6" t="s">
        <v>102</v>
      </c>
      <c r="N2" s="6" t="s">
        <v>103</v>
      </c>
      <c r="O2" s="6" t="s">
        <v>104</v>
      </c>
      <c r="P2" s="6" t="s">
        <v>105</v>
      </c>
      <c r="Q2" s="6" t="s">
        <v>106</v>
      </c>
      <c r="R2" s="6" t="s">
        <v>107</v>
      </c>
      <c r="S2" s="6" t="s">
        <v>108</v>
      </c>
      <c r="T2" s="6" t="s">
        <v>109</v>
      </c>
      <c r="U2" s="6" t="s">
        <v>110</v>
      </c>
      <c r="V2" s="6" t="s">
        <v>111</v>
      </c>
      <c r="W2" s="6" t="s">
        <v>112</v>
      </c>
      <c r="X2" s="6" t="s">
        <v>113</v>
      </c>
      <c r="Y2" s="6" t="s">
        <v>114</v>
      </c>
      <c r="Z2" s="6" t="s">
        <v>115</v>
      </c>
      <c r="AA2" s="6">
        <v>17</v>
      </c>
      <c r="AB2" s="6">
        <v>18</v>
      </c>
      <c r="AC2" s="6" t="s">
        <v>116</v>
      </c>
      <c r="AD2" s="6" t="s">
        <v>117</v>
      </c>
      <c r="AE2" s="6" t="s">
        <v>118</v>
      </c>
      <c r="AF2" s="6" t="s">
        <v>119</v>
      </c>
      <c r="AG2" s="6">
        <v>21</v>
      </c>
      <c r="AH2" s="6" t="s">
        <v>120</v>
      </c>
      <c r="AI2" s="6" t="s">
        <v>121</v>
      </c>
      <c r="AJ2" s="6" t="s">
        <v>122</v>
      </c>
      <c r="AK2" s="6">
        <v>23</v>
      </c>
      <c r="AL2" s="6" t="s">
        <v>124</v>
      </c>
      <c r="AM2" s="6" t="s">
        <v>125</v>
      </c>
      <c r="AN2" s="6" t="s">
        <v>126</v>
      </c>
      <c r="AO2" s="6">
        <v>25</v>
      </c>
      <c r="AP2" s="6" t="s">
        <v>127</v>
      </c>
      <c r="AQ2" s="6" t="s">
        <v>128</v>
      </c>
      <c r="AR2" s="6" t="s">
        <v>129</v>
      </c>
      <c r="AS2" s="6" t="s">
        <v>130</v>
      </c>
      <c r="AT2" s="6" t="s">
        <v>131</v>
      </c>
      <c r="AU2" s="6" t="s">
        <v>132</v>
      </c>
      <c r="AV2" s="6">
        <v>28</v>
      </c>
      <c r="AW2" s="6" t="s">
        <v>133</v>
      </c>
      <c r="AX2" s="6" t="s">
        <v>134</v>
      </c>
      <c r="AY2" s="13">
        <v>30</v>
      </c>
    </row>
    <row r="3" spans="2:59">
      <c r="B3" s="7" t="s">
        <v>0</v>
      </c>
      <c r="C3" s="8"/>
      <c r="D3" s="8"/>
      <c r="E3" s="8"/>
      <c r="F3" s="8"/>
      <c r="G3" s="8"/>
      <c r="H3" s="8"/>
      <c r="I3" s="8"/>
      <c r="J3" s="8"/>
      <c r="K3" s="8"/>
      <c r="L3" s="8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</row>
    <row r="4" spans="2:59">
      <c r="B4" s="4" t="s">
        <v>75</v>
      </c>
      <c r="C4" s="10"/>
      <c r="D4" s="10">
        <v>120</v>
      </c>
      <c r="E4" s="10"/>
      <c r="F4" s="10"/>
      <c r="G4" s="10"/>
      <c r="H4" s="10"/>
      <c r="I4" s="10"/>
      <c r="J4" s="15">
        <f t="shared" ref="J4:J16" si="0">SUM(C4:I4)</f>
        <v>120</v>
      </c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5">
        <f t="shared" ref="AY4:AY16" si="1">SUM(J4:AX4)</f>
        <v>120</v>
      </c>
    </row>
    <row r="5" spans="2:59">
      <c r="B5" s="4" t="s">
        <v>76</v>
      </c>
      <c r="C5" s="10"/>
      <c r="D5" s="10">
        <v>320</v>
      </c>
      <c r="E5" s="10"/>
      <c r="F5" s="10"/>
      <c r="G5" s="10"/>
      <c r="H5" s="10"/>
      <c r="I5" s="10"/>
      <c r="J5" s="15">
        <f t="shared" si="0"/>
        <v>320</v>
      </c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>
        <v>-8</v>
      </c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5">
        <f t="shared" si="1"/>
        <v>312</v>
      </c>
    </row>
    <row r="6" spans="2:59">
      <c r="B6" s="4" t="s">
        <v>77</v>
      </c>
      <c r="C6" s="10"/>
      <c r="D6" s="10"/>
      <c r="E6" s="10">
        <v>785</v>
      </c>
      <c r="F6" s="10"/>
      <c r="G6" s="10"/>
      <c r="H6" s="10"/>
      <c r="I6" s="10"/>
      <c r="J6" s="15">
        <f t="shared" si="0"/>
        <v>785</v>
      </c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>
        <v>-110</v>
      </c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>
        <v>-135</v>
      </c>
      <c r="AP6" s="10"/>
      <c r="AQ6" s="10"/>
      <c r="AR6" s="10"/>
      <c r="AS6" s="10"/>
      <c r="AT6" s="10"/>
      <c r="AU6" s="10"/>
      <c r="AV6" s="10"/>
      <c r="AW6" s="10"/>
      <c r="AX6" s="10"/>
      <c r="AY6" s="15">
        <f t="shared" si="1"/>
        <v>540</v>
      </c>
    </row>
    <row r="7" spans="2:59">
      <c r="B7" s="4" t="s">
        <v>78</v>
      </c>
      <c r="C7" s="10"/>
      <c r="D7" s="10"/>
      <c r="E7" s="10"/>
      <c r="F7" s="10">
        <v>160</v>
      </c>
      <c r="G7" s="10"/>
      <c r="H7" s="10"/>
      <c r="I7" s="10"/>
      <c r="J7" s="15">
        <f t="shared" si="0"/>
        <v>160</v>
      </c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>
        <v>-32</v>
      </c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5">
        <f t="shared" si="1"/>
        <v>128</v>
      </c>
    </row>
    <row r="8" spans="2:59">
      <c r="B8" s="4" t="s">
        <v>79</v>
      </c>
      <c r="C8" s="10"/>
      <c r="D8" s="10"/>
      <c r="E8" s="10"/>
      <c r="F8" s="10"/>
      <c r="G8" s="10"/>
      <c r="H8" s="10"/>
      <c r="I8" s="10"/>
      <c r="J8" s="15">
        <f t="shared" si="0"/>
        <v>0</v>
      </c>
      <c r="K8" s="10">
        <v>35</v>
      </c>
      <c r="L8" s="10">
        <v>-35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5">
        <f t="shared" si="1"/>
        <v>0</v>
      </c>
    </row>
    <row r="9" spans="2:59">
      <c r="B9" s="4" t="s">
        <v>87</v>
      </c>
      <c r="C9" s="10"/>
      <c r="D9" s="10"/>
      <c r="E9" s="10"/>
      <c r="F9" s="10"/>
      <c r="G9" s="10"/>
      <c r="H9" s="10">
        <v>525</v>
      </c>
      <c r="I9" s="10"/>
      <c r="J9" s="15">
        <f t="shared" si="0"/>
        <v>525</v>
      </c>
      <c r="K9" s="10"/>
      <c r="L9" s="10"/>
      <c r="M9" s="10"/>
      <c r="N9" s="10"/>
      <c r="O9" s="10"/>
      <c r="P9" s="10"/>
      <c r="Q9" s="10">
        <v>3300</v>
      </c>
      <c r="R9" s="10"/>
      <c r="S9" s="10"/>
      <c r="T9" s="10"/>
      <c r="U9" s="10"/>
      <c r="V9" s="10"/>
      <c r="W9" s="10"/>
      <c r="X9" s="10"/>
      <c r="Y9" s="10"/>
      <c r="Z9" s="10"/>
      <c r="AA9" s="10">
        <f>-230*15</f>
        <v>-3450</v>
      </c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5">
        <f t="shared" si="1"/>
        <v>375</v>
      </c>
    </row>
    <row r="10" spans="2:59">
      <c r="B10" s="4" t="s">
        <v>88</v>
      </c>
      <c r="C10" s="10"/>
      <c r="D10" s="10"/>
      <c r="E10" s="10"/>
      <c r="F10" s="10"/>
      <c r="G10" s="10"/>
      <c r="H10" s="10"/>
      <c r="I10" s="10"/>
      <c r="J10" s="15">
        <f t="shared" si="0"/>
        <v>0</v>
      </c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>
        <v>5491</v>
      </c>
      <c r="AH10" s="10"/>
      <c r="AI10" s="10">
        <v>-5312</v>
      </c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5">
        <f t="shared" si="1"/>
        <v>179</v>
      </c>
    </row>
    <row r="11" spans="2:59">
      <c r="B11" s="4" t="s">
        <v>89</v>
      </c>
      <c r="C11" s="10"/>
      <c r="D11" s="10"/>
      <c r="E11" s="10"/>
      <c r="F11" s="10"/>
      <c r="G11" s="10"/>
      <c r="H11" s="10"/>
      <c r="I11" s="10"/>
      <c r="J11" s="15">
        <f t="shared" si="0"/>
        <v>0</v>
      </c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5">
        <f t="shared" si="1"/>
        <v>0</v>
      </c>
    </row>
    <row r="12" spans="2:59">
      <c r="B12" s="4" t="s">
        <v>80</v>
      </c>
      <c r="C12" s="10"/>
      <c r="D12" s="10"/>
      <c r="E12" s="10"/>
      <c r="F12" s="10"/>
      <c r="G12" s="10"/>
      <c r="H12" s="10"/>
      <c r="I12" s="10"/>
      <c r="J12" s="15">
        <f t="shared" si="0"/>
        <v>0</v>
      </c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>
        <v>6408</v>
      </c>
      <c r="AI12" s="10"/>
      <c r="AJ12" s="10">
        <v>-5688</v>
      </c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5">
        <f t="shared" si="1"/>
        <v>720</v>
      </c>
    </row>
    <row r="13" spans="2:59">
      <c r="B13" s="4" t="s">
        <v>81</v>
      </c>
      <c r="C13" s="10"/>
      <c r="D13" s="10"/>
      <c r="E13" s="10"/>
      <c r="F13" s="10"/>
      <c r="G13" s="10"/>
      <c r="H13" s="10"/>
      <c r="I13" s="10"/>
      <c r="J13" s="15">
        <f t="shared" si="0"/>
        <v>0</v>
      </c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5">
        <f t="shared" si="1"/>
        <v>0</v>
      </c>
      <c r="BA13" s="1" t="s">
        <v>151</v>
      </c>
    </row>
    <row r="14" spans="2:59">
      <c r="B14" s="4" t="s">
        <v>82</v>
      </c>
      <c r="C14" s="10"/>
      <c r="D14" s="10"/>
      <c r="E14" s="10"/>
      <c r="F14" s="10"/>
      <c r="G14" s="10"/>
      <c r="H14" s="10"/>
      <c r="I14" s="10"/>
      <c r="J14" s="15">
        <f t="shared" si="0"/>
        <v>0</v>
      </c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>
        <v>120</v>
      </c>
      <c r="AM14" s="10">
        <v>-80</v>
      </c>
      <c r="AN14" s="10">
        <v>-10</v>
      </c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5">
        <f t="shared" si="1"/>
        <v>30</v>
      </c>
      <c r="BA14" s="7" t="s">
        <v>0</v>
      </c>
      <c r="BB14" s="1" t="s">
        <v>135</v>
      </c>
      <c r="BC14" s="1" t="s">
        <v>136</v>
      </c>
      <c r="BE14" s="7" t="s">
        <v>16</v>
      </c>
      <c r="BF14" s="1" t="s">
        <v>135</v>
      </c>
      <c r="BG14" s="1" t="s">
        <v>136</v>
      </c>
    </row>
    <row r="15" spans="2:59">
      <c r="B15" s="4" t="s">
        <v>90</v>
      </c>
      <c r="C15" s="10">
        <v>1400</v>
      </c>
      <c r="D15" s="10">
        <v>-440</v>
      </c>
      <c r="E15" s="10">
        <v>-185</v>
      </c>
      <c r="F15" s="10">
        <v>-160</v>
      </c>
      <c r="G15" s="10">
        <v>300</v>
      </c>
      <c r="H15" s="10">
        <v>-525</v>
      </c>
      <c r="I15" s="10"/>
      <c r="J15" s="15">
        <f t="shared" si="0"/>
        <v>390</v>
      </c>
      <c r="K15" s="10">
        <v>-35</v>
      </c>
      <c r="L15" s="10"/>
      <c r="M15" s="10"/>
      <c r="N15" s="10">
        <v>-900</v>
      </c>
      <c r="O15" s="10"/>
      <c r="P15" s="10">
        <v>-180</v>
      </c>
      <c r="Q15" s="10"/>
      <c r="R15" s="10">
        <v>-2700</v>
      </c>
      <c r="S15" s="10"/>
      <c r="T15" s="10">
        <v>-62</v>
      </c>
      <c r="U15" s="10"/>
      <c r="V15" s="10">
        <v>-10</v>
      </c>
      <c r="W15" s="10"/>
      <c r="X15" s="10">
        <v>-30</v>
      </c>
      <c r="Y15" s="10"/>
      <c r="Z15" s="10">
        <v>-16</v>
      </c>
      <c r="AA15" s="10"/>
      <c r="AB15" s="10"/>
      <c r="AC15" s="10">
        <v>-12</v>
      </c>
      <c r="AD15" s="10"/>
      <c r="AE15" s="10"/>
      <c r="AF15" s="10">
        <v>-992</v>
      </c>
      <c r="AG15" s="10"/>
      <c r="AH15" s="10"/>
      <c r="AI15" s="10"/>
      <c r="AJ15" s="10">
        <v>5688</v>
      </c>
      <c r="AK15" s="10">
        <v>-60</v>
      </c>
      <c r="AL15" s="10">
        <v>-120</v>
      </c>
      <c r="AM15" s="10">
        <v>104</v>
      </c>
      <c r="AN15" s="10"/>
      <c r="AO15" s="10">
        <v>120</v>
      </c>
      <c r="AP15" s="10">
        <v>300</v>
      </c>
      <c r="AQ15" s="10">
        <v>-21</v>
      </c>
      <c r="AR15" s="10">
        <v>-200</v>
      </c>
      <c r="AS15" s="10">
        <v>-63</v>
      </c>
      <c r="AT15" s="10">
        <v>-300</v>
      </c>
      <c r="AU15" s="10">
        <v>-36</v>
      </c>
      <c r="AV15" s="10"/>
      <c r="AW15" s="10"/>
      <c r="AX15" s="10">
        <v>-42</v>
      </c>
      <c r="AY15" s="15">
        <f t="shared" si="1"/>
        <v>823</v>
      </c>
      <c r="BA15" s="3" t="s">
        <v>1</v>
      </c>
      <c r="BB15" s="14">
        <f>SUM(BB16:BB20)</f>
        <v>1385</v>
      </c>
      <c r="BC15" s="14">
        <f>SUM(BC16:BC20)</f>
        <v>1100</v>
      </c>
      <c r="BE15" s="3" t="s">
        <v>17</v>
      </c>
      <c r="BF15" s="14">
        <f>SUM(BF16:BF20)</f>
        <v>1400</v>
      </c>
      <c r="BG15" s="14">
        <f>SUM(BG16:BG20)</f>
        <v>1808</v>
      </c>
    </row>
    <row r="16" spans="2:59">
      <c r="B16" s="4" t="s">
        <v>91</v>
      </c>
      <c r="C16" s="10"/>
      <c r="D16" s="10"/>
      <c r="E16" s="10"/>
      <c r="F16" s="10"/>
      <c r="G16" s="10"/>
      <c r="H16" s="10"/>
      <c r="I16" s="10"/>
      <c r="J16" s="15">
        <f t="shared" si="0"/>
        <v>0</v>
      </c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>
        <v>12</v>
      </c>
      <c r="AD16" s="10">
        <v>-6</v>
      </c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5">
        <f t="shared" si="1"/>
        <v>6</v>
      </c>
      <c r="BA16" s="4" t="s">
        <v>2</v>
      </c>
      <c r="BB16" s="15">
        <f>J4</f>
        <v>120</v>
      </c>
      <c r="BC16" s="15">
        <f>AY4</f>
        <v>120</v>
      </c>
      <c r="BE16" s="4" t="s">
        <v>18</v>
      </c>
      <c r="BF16" s="15">
        <f>J20</f>
        <v>1400</v>
      </c>
      <c r="BG16" s="15">
        <f>AY20</f>
        <v>1400</v>
      </c>
    </row>
    <row r="17" spans="2:59">
      <c r="B17" s="3" t="s">
        <v>67</v>
      </c>
      <c r="C17" s="9">
        <f>SUM(C4:C16)</f>
        <v>1400</v>
      </c>
      <c r="D17" s="9">
        <f t="shared" ref="D17:AM17" si="2">SUM(D4:D16)</f>
        <v>0</v>
      </c>
      <c r="E17" s="9">
        <f t="shared" si="2"/>
        <v>600</v>
      </c>
      <c r="F17" s="9">
        <f t="shared" si="2"/>
        <v>0</v>
      </c>
      <c r="G17" s="9">
        <f t="shared" si="2"/>
        <v>300</v>
      </c>
      <c r="H17" s="9">
        <f t="shared" ref="H17" si="3">SUM(H4:H16)</f>
        <v>0</v>
      </c>
      <c r="I17" s="9">
        <f t="shared" si="2"/>
        <v>0</v>
      </c>
      <c r="J17" s="14">
        <f t="shared" si="2"/>
        <v>2300</v>
      </c>
      <c r="K17" s="9">
        <f t="shared" si="2"/>
        <v>0</v>
      </c>
      <c r="L17" s="9">
        <f t="shared" si="2"/>
        <v>-35</v>
      </c>
      <c r="M17" s="9">
        <f t="shared" si="2"/>
        <v>0</v>
      </c>
      <c r="N17" s="9">
        <f t="shared" si="2"/>
        <v>-900</v>
      </c>
      <c r="O17" s="9">
        <f t="shared" si="2"/>
        <v>0</v>
      </c>
      <c r="P17" s="9">
        <f t="shared" si="2"/>
        <v>-180</v>
      </c>
      <c r="Q17" s="9">
        <f t="shared" si="2"/>
        <v>3300</v>
      </c>
      <c r="R17" s="9">
        <f t="shared" si="2"/>
        <v>-2700</v>
      </c>
      <c r="S17" s="9">
        <f t="shared" si="2"/>
        <v>0</v>
      </c>
      <c r="T17" s="9">
        <f t="shared" si="2"/>
        <v>-62</v>
      </c>
      <c r="U17" s="9">
        <f t="shared" si="2"/>
        <v>0</v>
      </c>
      <c r="V17" s="9">
        <f t="shared" si="2"/>
        <v>-10</v>
      </c>
      <c r="W17" s="9">
        <f t="shared" si="2"/>
        <v>0</v>
      </c>
      <c r="X17" s="9">
        <f t="shared" si="2"/>
        <v>-30</v>
      </c>
      <c r="Y17" s="9">
        <f t="shared" si="2"/>
        <v>0</v>
      </c>
      <c r="Z17" s="9">
        <f t="shared" si="2"/>
        <v>-16</v>
      </c>
      <c r="AA17" s="9">
        <f t="shared" ref="AA17" si="4">SUM(AA4:AA16)</f>
        <v>-3450</v>
      </c>
      <c r="AB17" s="9">
        <f t="shared" ref="AB17" si="5">SUM(AB4:AB16)</f>
        <v>-150</v>
      </c>
      <c r="AC17" s="9">
        <f t="shared" ref="AC17" si="6">SUM(AC4:AC16)</f>
        <v>0</v>
      </c>
      <c r="AD17" s="9">
        <f t="shared" ref="AD17" si="7">SUM(AD4:AD16)</f>
        <v>-6</v>
      </c>
      <c r="AE17" s="9">
        <f t="shared" ref="AE17" si="8">SUM(AE4:AE16)</f>
        <v>0</v>
      </c>
      <c r="AF17" s="9">
        <f t="shared" ref="AF17" si="9">SUM(AF4:AF16)</f>
        <v>-992</v>
      </c>
      <c r="AG17" s="9">
        <f t="shared" ref="AG17" si="10">SUM(AG4:AG16)</f>
        <v>5491</v>
      </c>
      <c r="AH17" s="9">
        <f t="shared" ref="AH17" si="11">SUM(AH4:AH16)</f>
        <v>6408</v>
      </c>
      <c r="AI17" s="9">
        <f t="shared" ref="AI17" si="12">SUM(AI4:AI16)</f>
        <v>-5312</v>
      </c>
      <c r="AJ17" s="9">
        <f t="shared" ref="AJ17" si="13">SUM(AJ4:AJ16)</f>
        <v>0</v>
      </c>
      <c r="AK17" s="9">
        <f t="shared" ref="AK17" si="14">SUM(AK4:AK16)</f>
        <v>-60</v>
      </c>
      <c r="AL17" s="9">
        <f t="shared" si="2"/>
        <v>0</v>
      </c>
      <c r="AM17" s="9">
        <f t="shared" si="2"/>
        <v>24</v>
      </c>
      <c r="AN17" s="9">
        <f t="shared" ref="AN17" si="15">SUM(AN4:AN16)</f>
        <v>-10</v>
      </c>
      <c r="AO17" s="9">
        <f t="shared" ref="AO17" si="16">SUM(AO4:AO16)</f>
        <v>-15</v>
      </c>
      <c r="AP17" s="9">
        <f t="shared" ref="AP17" si="17">SUM(AP4:AP16)</f>
        <v>300</v>
      </c>
      <c r="AQ17" s="9">
        <f t="shared" ref="AQ17" si="18">SUM(AQ4:AQ16)</f>
        <v>-21</v>
      </c>
      <c r="AR17" s="9">
        <f t="shared" ref="AR17" si="19">SUM(AR4:AR16)</f>
        <v>-200</v>
      </c>
      <c r="AS17" s="9">
        <f t="shared" ref="AS17" si="20">SUM(AS4:AS16)</f>
        <v>-63</v>
      </c>
      <c r="AT17" s="9">
        <f t="shared" ref="AT17" si="21">SUM(AT4:AT16)</f>
        <v>-300</v>
      </c>
      <c r="AU17" s="9">
        <f t="shared" ref="AU17" si="22">SUM(AU4:AU16)</f>
        <v>-36</v>
      </c>
      <c r="AV17" s="9">
        <f t="shared" ref="AV17" si="23">SUM(AV4:AV16)</f>
        <v>0</v>
      </c>
      <c r="AW17" s="9">
        <f t="shared" ref="AW17" si="24">SUM(AW4:AW16)</f>
        <v>0</v>
      </c>
      <c r="AX17" s="9">
        <f t="shared" ref="AX17" si="25">SUM(AX4:AX16)</f>
        <v>-42</v>
      </c>
      <c r="AY17" s="14">
        <f>SUM(AY4:AY16)</f>
        <v>3233</v>
      </c>
      <c r="BA17" s="4" t="s">
        <v>3</v>
      </c>
      <c r="BB17" s="15">
        <f>J5</f>
        <v>320</v>
      </c>
      <c r="BC17" s="15">
        <f>AY5</f>
        <v>312</v>
      </c>
      <c r="BE17" s="4" t="s">
        <v>153</v>
      </c>
      <c r="BF17" s="15">
        <f>J21</f>
        <v>0</v>
      </c>
      <c r="BG17" s="15">
        <f>AY21</f>
        <v>0</v>
      </c>
    </row>
    <row r="18" spans="2:59">
      <c r="B18" s="12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BA18" s="4" t="s">
        <v>4</v>
      </c>
      <c r="BB18" s="15">
        <f>J6</f>
        <v>785</v>
      </c>
      <c r="BC18" s="15">
        <f>AY6</f>
        <v>540</v>
      </c>
      <c r="BE18" s="4" t="s">
        <v>19</v>
      </c>
      <c r="BF18" s="15">
        <f>J22</f>
        <v>0</v>
      </c>
      <c r="BG18" s="15">
        <f>AY22</f>
        <v>0</v>
      </c>
    </row>
    <row r="19" spans="2:59">
      <c r="B19" s="7" t="s">
        <v>16</v>
      </c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BA19" s="4" t="s">
        <v>5</v>
      </c>
      <c r="BB19" s="15">
        <f>J7</f>
        <v>160</v>
      </c>
      <c r="BC19" s="15">
        <f>AY7</f>
        <v>128</v>
      </c>
      <c r="BE19" s="4" t="s">
        <v>20</v>
      </c>
      <c r="BF19" s="15">
        <f>J23</f>
        <v>0</v>
      </c>
      <c r="BG19" s="15">
        <f>AY23</f>
        <v>468</v>
      </c>
    </row>
    <row r="20" spans="2:59">
      <c r="B20" s="4" t="s">
        <v>92</v>
      </c>
      <c r="C20" s="10">
        <v>1400</v>
      </c>
      <c r="D20" s="10"/>
      <c r="E20" s="10"/>
      <c r="F20" s="10"/>
      <c r="G20" s="10"/>
      <c r="H20" s="10"/>
      <c r="I20" s="10"/>
      <c r="J20" s="15">
        <f t="shared" ref="J20:J32" si="26">SUM(C20:I20)</f>
        <v>1400</v>
      </c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5">
        <f t="shared" ref="AY20:AY32" si="27">SUM(J20:AX20)</f>
        <v>1400</v>
      </c>
      <c r="BA20" s="4" t="s">
        <v>50</v>
      </c>
      <c r="BB20" s="15">
        <f>J8</f>
        <v>0</v>
      </c>
      <c r="BC20" s="15">
        <f>AY8</f>
        <v>0</v>
      </c>
      <c r="BE20" s="4" t="s">
        <v>21</v>
      </c>
      <c r="BF20" s="15">
        <f>J24</f>
        <v>0</v>
      </c>
      <c r="BG20" s="15">
        <f>AY24</f>
        <v>-60</v>
      </c>
    </row>
    <row r="21" spans="2:59">
      <c r="B21" s="4" t="s">
        <v>152</v>
      </c>
      <c r="C21" s="10"/>
      <c r="D21" s="10"/>
      <c r="E21" s="10"/>
      <c r="F21" s="10"/>
      <c r="G21" s="10"/>
      <c r="H21" s="10"/>
      <c r="I21" s="10"/>
      <c r="J21" s="15">
        <f t="shared" si="26"/>
        <v>0</v>
      </c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5">
        <f t="shared" si="27"/>
        <v>0</v>
      </c>
      <c r="BA21" s="3" t="s">
        <v>6</v>
      </c>
      <c r="BB21" s="14">
        <f>BB22+BB26+BB29+BB32</f>
        <v>915</v>
      </c>
      <c r="BC21" s="14">
        <f>BC22+BC26+BC29+BC32</f>
        <v>2133</v>
      </c>
      <c r="BE21" s="3" t="s">
        <v>22</v>
      </c>
      <c r="BF21" s="14">
        <f>BF22+BF23+BF25+BF30</f>
        <v>900</v>
      </c>
      <c r="BG21" s="14">
        <f>BG22+BG23+BG25+BG30</f>
        <v>1425</v>
      </c>
    </row>
    <row r="22" spans="2:59">
      <c r="B22" s="4" t="s">
        <v>93</v>
      </c>
      <c r="C22" s="10"/>
      <c r="D22" s="10"/>
      <c r="E22" s="10"/>
      <c r="F22" s="10"/>
      <c r="G22" s="10"/>
      <c r="H22" s="10"/>
      <c r="I22" s="10"/>
      <c r="J22" s="15">
        <f t="shared" si="26"/>
        <v>0</v>
      </c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5">
        <f t="shared" si="27"/>
        <v>0</v>
      </c>
      <c r="BA22" s="4" t="s">
        <v>7</v>
      </c>
      <c r="BB22" s="15">
        <f t="shared" ref="BB22" si="28">SUM(BB23:BB25)</f>
        <v>525</v>
      </c>
      <c r="BC22" s="15">
        <f>SUM(BC23:BC25)</f>
        <v>554</v>
      </c>
      <c r="BE22" s="4" t="s">
        <v>23</v>
      </c>
      <c r="BF22" s="15">
        <f>J25</f>
        <v>0</v>
      </c>
      <c r="BG22" s="15">
        <f>AY25</f>
        <v>0</v>
      </c>
    </row>
    <row r="23" spans="2:59">
      <c r="B23" s="4" t="s">
        <v>94</v>
      </c>
      <c r="C23" s="10"/>
      <c r="D23" s="10"/>
      <c r="E23" s="10"/>
      <c r="F23" s="10"/>
      <c r="G23" s="10"/>
      <c r="H23" s="10"/>
      <c r="I23" s="10"/>
      <c r="J23" s="15">
        <f t="shared" si="26"/>
        <v>0</v>
      </c>
      <c r="K23" s="10"/>
      <c r="L23" s="10">
        <v>-35</v>
      </c>
      <c r="M23" s="10">
        <f>-25*3*12</f>
        <v>-900</v>
      </c>
      <c r="N23" s="10"/>
      <c r="O23" s="10">
        <v>-180</v>
      </c>
      <c r="P23" s="10"/>
      <c r="Q23" s="10"/>
      <c r="R23" s="10"/>
      <c r="S23" s="10">
        <v>-68</v>
      </c>
      <c r="T23" s="10"/>
      <c r="U23" s="10">
        <v>-10</v>
      </c>
      <c r="V23" s="10"/>
      <c r="W23" s="10">
        <v>-33</v>
      </c>
      <c r="X23" s="10"/>
      <c r="Y23" s="10">
        <v>-16</v>
      </c>
      <c r="Z23" s="10"/>
      <c r="AA23" s="10">
        <f>-230*15</f>
        <v>-3450</v>
      </c>
      <c r="AB23" s="10">
        <v>-150</v>
      </c>
      <c r="AC23" s="10"/>
      <c r="AD23" s="10">
        <v>-6</v>
      </c>
      <c r="AE23" s="10">
        <v>-1104</v>
      </c>
      <c r="AF23" s="10"/>
      <c r="AG23" s="10">
        <v>5491</v>
      </c>
      <c r="AH23" s="10">
        <v>6408</v>
      </c>
      <c r="AI23" s="10">
        <v>-5312</v>
      </c>
      <c r="AJ23" s="10"/>
      <c r="AK23" s="10"/>
      <c r="AL23" s="10"/>
      <c r="AM23" s="10">
        <f>104-80</f>
        <v>24</v>
      </c>
      <c r="AN23" s="10">
        <v>-10</v>
      </c>
      <c r="AO23" s="10">
        <f>120-135</f>
        <v>-15</v>
      </c>
      <c r="AP23" s="10"/>
      <c r="AQ23" s="10">
        <v>-21</v>
      </c>
      <c r="AR23" s="10"/>
      <c r="AS23" s="10">
        <v>-63</v>
      </c>
      <c r="AT23" s="10"/>
      <c r="AU23" s="10">
        <v>-36</v>
      </c>
      <c r="AV23" s="10"/>
      <c r="AW23" s="10">
        <v>-46</v>
      </c>
      <c r="AX23" s="10"/>
      <c r="AY23" s="15">
        <f t="shared" si="27"/>
        <v>468</v>
      </c>
      <c r="BA23" s="18" t="s">
        <v>8</v>
      </c>
      <c r="BB23" s="16">
        <f>J9</f>
        <v>525</v>
      </c>
      <c r="BC23" s="16">
        <f>AY9</f>
        <v>375</v>
      </c>
      <c r="BE23" s="4" t="s">
        <v>52</v>
      </c>
      <c r="BF23" s="15">
        <f t="shared" ref="BF23" si="29">BF24</f>
        <v>400</v>
      </c>
      <c r="BG23" s="15">
        <f>BG24</f>
        <v>200</v>
      </c>
    </row>
    <row r="24" spans="2:59">
      <c r="B24" s="4" t="s">
        <v>95</v>
      </c>
      <c r="C24" s="10"/>
      <c r="D24" s="10"/>
      <c r="E24" s="10"/>
      <c r="F24" s="10"/>
      <c r="G24" s="10"/>
      <c r="H24" s="10"/>
      <c r="I24" s="10"/>
      <c r="J24" s="15">
        <f t="shared" si="26"/>
        <v>0</v>
      </c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>
        <v>-60</v>
      </c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5">
        <f t="shared" si="27"/>
        <v>-60</v>
      </c>
      <c r="BA24" s="18" t="s">
        <v>9</v>
      </c>
      <c r="BB24" s="16">
        <f>J10</f>
        <v>0</v>
      </c>
      <c r="BC24" s="16">
        <f>AY10</f>
        <v>179</v>
      </c>
      <c r="BE24" s="18" t="s">
        <v>24</v>
      </c>
      <c r="BF24" s="16">
        <f>J26</f>
        <v>400</v>
      </c>
      <c r="BG24" s="16">
        <f>AY26</f>
        <v>200</v>
      </c>
    </row>
    <row r="25" spans="2:59">
      <c r="B25" s="4" t="s">
        <v>83</v>
      </c>
      <c r="C25" s="10"/>
      <c r="D25" s="10"/>
      <c r="E25" s="10"/>
      <c r="F25" s="10"/>
      <c r="G25" s="10"/>
      <c r="H25" s="10"/>
      <c r="I25" s="10"/>
      <c r="J25" s="15">
        <f t="shared" si="26"/>
        <v>0</v>
      </c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5">
        <f t="shared" si="27"/>
        <v>0</v>
      </c>
      <c r="BA25" s="18" t="s">
        <v>10</v>
      </c>
      <c r="BB25" s="16">
        <f>J11</f>
        <v>0</v>
      </c>
      <c r="BC25" s="16">
        <f>AY11</f>
        <v>0</v>
      </c>
      <c r="BE25" s="4" t="s">
        <v>53</v>
      </c>
      <c r="BF25" s="15">
        <f t="shared" ref="BF25" si="30">SUM(BF26:BF29)</f>
        <v>500</v>
      </c>
      <c r="BG25" s="15">
        <f t="shared" ref="BG25" si="31">SUM(BG26:BG29)</f>
        <v>1225</v>
      </c>
    </row>
    <row r="26" spans="2:59">
      <c r="B26" s="4" t="s">
        <v>84</v>
      </c>
      <c r="C26" s="10"/>
      <c r="D26" s="10"/>
      <c r="E26" s="10">
        <v>600</v>
      </c>
      <c r="F26" s="10"/>
      <c r="G26" s="10"/>
      <c r="H26" s="10"/>
      <c r="I26" s="10">
        <v>-200</v>
      </c>
      <c r="J26" s="15">
        <f t="shared" si="26"/>
        <v>400</v>
      </c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>
        <v>-200</v>
      </c>
      <c r="AW26" s="10"/>
      <c r="AX26" s="10"/>
      <c r="AY26" s="15">
        <f t="shared" si="27"/>
        <v>200</v>
      </c>
      <c r="BA26" s="4" t="s">
        <v>11</v>
      </c>
      <c r="BB26" s="15">
        <f t="shared" ref="BB26" si="32">SUM(BB27:BB28)</f>
        <v>0</v>
      </c>
      <c r="BC26" s="15">
        <f>SUM(BC27:BC28)</f>
        <v>720</v>
      </c>
      <c r="BE26" s="18" t="s">
        <v>24</v>
      </c>
      <c r="BF26" s="16">
        <f>J27</f>
        <v>500</v>
      </c>
      <c r="BG26" s="16">
        <f>AY27</f>
        <v>500</v>
      </c>
    </row>
    <row r="27" spans="2:59">
      <c r="B27" s="4" t="s">
        <v>85</v>
      </c>
      <c r="C27" s="10"/>
      <c r="D27" s="10"/>
      <c r="E27" s="10"/>
      <c r="F27" s="10"/>
      <c r="G27" s="10">
        <v>300</v>
      </c>
      <c r="H27" s="10"/>
      <c r="I27" s="10">
        <v>200</v>
      </c>
      <c r="J27" s="15">
        <f t="shared" si="26"/>
        <v>500</v>
      </c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>
        <v>300</v>
      </c>
      <c r="AQ27" s="10"/>
      <c r="AR27" s="10">
        <v>-200</v>
      </c>
      <c r="AS27" s="10"/>
      <c r="AT27" s="10">
        <v>-300</v>
      </c>
      <c r="AU27" s="10"/>
      <c r="AV27" s="10">
        <v>200</v>
      </c>
      <c r="AW27" s="10"/>
      <c r="AX27" s="10"/>
      <c r="AY27" s="15">
        <f t="shared" si="27"/>
        <v>500</v>
      </c>
      <c r="BA27" s="18" t="s">
        <v>12</v>
      </c>
      <c r="BB27" s="16">
        <f>J12</f>
        <v>0</v>
      </c>
      <c r="BC27" s="16">
        <f>AY12</f>
        <v>720</v>
      </c>
      <c r="BE27" s="18" t="s">
        <v>25</v>
      </c>
      <c r="BF27" s="16">
        <f>J28</f>
        <v>0</v>
      </c>
      <c r="BG27" s="16">
        <f>AY28</f>
        <v>721</v>
      </c>
    </row>
    <row r="28" spans="2:59">
      <c r="B28" s="4" t="s">
        <v>86</v>
      </c>
      <c r="C28" s="10"/>
      <c r="D28" s="10"/>
      <c r="E28" s="10"/>
      <c r="F28" s="10"/>
      <c r="G28" s="10"/>
      <c r="H28" s="10"/>
      <c r="I28" s="10"/>
      <c r="J28" s="15">
        <f t="shared" si="26"/>
        <v>0</v>
      </c>
      <c r="K28" s="10"/>
      <c r="L28" s="10"/>
      <c r="M28" s="10"/>
      <c r="N28" s="10"/>
      <c r="O28" s="10"/>
      <c r="P28" s="10"/>
      <c r="Q28" s="10">
        <v>3300</v>
      </c>
      <c r="R28" s="10">
        <v>-2700</v>
      </c>
      <c r="S28" s="10">
        <v>68</v>
      </c>
      <c r="T28" s="10">
        <v>-62</v>
      </c>
      <c r="U28" s="10"/>
      <c r="V28" s="10"/>
      <c r="W28" s="10">
        <v>33</v>
      </c>
      <c r="X28" s="10">
        <v>-30</v>
      </c>
      <c r="Y28" s="10">
        <v>16</v>
      </c>
      <c r="Z28" s="10">
        <v>-16</v>
      </c>
      <c r="AA28" s="10"/>
      <c r="AB28" s="10"/>
      <c r="AC28" s="10"/>
      <c r="AD28" s="10"/>
      <c r="AE28" s="10">
        <v>1104</v>
      </c>
      <c r="AF28" s="10">
        <v>-992</v>
      </c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5">
        <f t="shared" si="27"/>
        <v>721</v>
      </c>
      <c r="BA28" s="18" t="s">
        <v>13</v>
      </c>
      <c r="BB28" s="16">
        <f>J13</f>
        <v>0</v>
      </c>
      <c r="BC28" s="16">
        <f>AY13</f>
        <v>0</v>
      </c>
      <c r="BE28" s="18" t="s">
        <v>26</v>
      </c>
      <c r="BF28" s="16">
        <f>J29</f>
        <v>0</v>
      </c>
      <c r="BG28" s="16">
        <f>AY29</f>
        <v>4</v>
      </c>
    </row>
    <row r="29" spans="2:59">
      <c r="B29" s="4" t="s">
        <v>96</v>
      </c>
      <c r="C29" s="10"/>
      <c r="D29" s="10"/>
      <c r="E29" s="10"/>
      <c r="F29" s="10"/>
      <c r="G29" s="10"/>
      <c r="H29" s="10"/>
      <c r="I29" s="10"/>
      <c r="J29" s="15">
        <f t="shared" si="26"/>
        <v>0</v>
      </c>
      <c r="K29" s="10"/>
      <c r="L29" s="10"/>
      <c r="M29" s="10"/>
      <c r="N29" s="10"/>
      <c r="O29" s="10">
        <v>180</v>
      </c>
      <c r="P29" s="10">
        <v>-180</v>
      </c>
      <c r="Q29" s="10"/>
      <c r="R29" s="10"/>
      <c r="S29" s="10"/>
      <c r="T29" s="10"/>
      <c r="U29" s="10">
        <v>10</v>
      </c>
      <c r="V29" s="10">
        <v>-10</v>
      </c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>
        <v>46</v>
      </c>
      <c r="AX29" s="10">
        <v>-42</v>
      </c>
      <c r="AY29" s="15">
        <f t="shared" si="27"/>
        <v>4</v>
      </c>
      <c r="BA29" s="4" t="s">
        <v>14</v>
      </c>
      <c r="BB29" s="15">
        <f t="shared" ref="BB29" si="33">SUM(BB30:BB31)</f>
        <v>390</v>
      </c>
      <c r="BC29" s="15">
        <f>SUM(BC30:BC31)</f>
        <v>853</v>
      </c>
      <c r="BE29" s="18" t="s">
        <v>27</v>
      </c>
      <c r="BF29" s="16">
        <f>J30</f>
        <v>0</v>
      </c>
      <c r="BG29" s="16">
        <f>AY30</f>
        <v>0</v>
      </c>
    </row>
    <row r="30" spans="2:59">
      <c r="B30" s="4" t="s">
        <v>97</v>
      </c>
      <c r="C30" s="10"/>
      <c r="D30" s="10"/>
      <c r="E30" s="10"/>
      <c r="F30" s="10"/>
      <c r="G30" s="10"/>
      <c r="H30" s="10"/>
      <c r="I30" s="10"/>
      <c r="J30" s="15">
        <f t="shared" si="26"/>
        <v>0</v>
      </c>
      <c r="K30" s="10"/>
      <c r="L30" s="10"/>
      <c r="M30" s="10">
        <f>25*3*12</f>
        <v>900</v>
      </c>
      <c r="N30" s="10">
        <v>-900</v>
      </c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5">
        <f t="shared" si="27"/>
        <v>0</v>
      </c>
      <c r="BA30" s="18" t="s">
        <v>51</v>
      </c>
      <c r="BB30" s="16">
        <f>J14</f>
        <v>0</v>
      </c>
      <c r="BC30" s="16">
        <f>AY14</f>
        <v>30</v>
      </c>
      <c r="BE30" s="4" t="s">
        <v>64</v>
      </c>
      <c r="BF30" s="15">
        <f t="shared" ref="BF30" si="34">SUM(BF31:BF32)</f>
        <v>0</v>
      </c>
      <c r="BG30" s="15">
        <f t="shared" ref="BG30" si="35">SUM(BG31:BG32)</f>
        <v>0</v>
      </c>
    </row>
    <row r="31" spans="2:59">
      <c r="B31" s="4" t="s">
        <v>98</v>
      </c>
      <c r="C31" s="10"/>
      <c r="D31" s="10"/>
      <c r="E31" s="10"/>
      <c r="F31" s="10"/>
      <c r="G31" s="10"/>
      <c r="H31" s="10"/>
      <c r="I31" s="10"/>
      <c r="J31" s="15">
        <f t="shared" si="26"/>
        <v>0</v>
      </c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5">
        <f t="shared" si="27"/>
        <v>0</v>
      </c>
      <c r="BA31" s="19" t="s">
        <v>149</v>
      </c>
      <c r="BB31" s="16">
        <f>J15</f>
        <v>390</v>
      </c>
      <c r="BC31" s="16">
        <f>AY15</f>
        <v>823</v>
      </c>
      <c r="BE31" s="18" t="s">
        <v>65</v>
      </c>
      <c r="BF31" s="16">
        <f>J31</f>
        <v>0</v>
      </c>
      <c r="BG31" s="16">
        <f>AY31</f>
        <v>0</v>
      </c>
    </row>
    <row r="32" spans="2:59">
      <c r="B32" s="4" t="s">
        <v>99</v>
      </c>
      <c r="C32" s="10"/>
      <c r="D32" s="10"/>
      <c r="E32" s="10"/>
      <c r="F32" s="10"/>
      <c r="G32" s="10"/>
      <c r="H32" s="10"/>
      <c r="I32" s="10"/>
      <c r="J32" s="15">
        <f t="shared" si="26"/>
        <v>0</v>
      </c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5">
        <f t="shared" si="27"/>
        <v>0</v>
      </c>
      <c r="BA32" s="20" t="s">
        <v>15</v>
      </c>
      <c r="BB32" s="15">
        <f>J16</f>
        <v>0</v>
      </c>
      <c r="BC32" s="15">
        <f>AY16</f>
        <v>6</v>
      </c>
      <c r="BE32" s="18" t="s">
        <v>66</v>
      </c>
      <c r="BF32" s="16">
        <f>J32</f>
        <v>0</v>
      </c>
      <c r="BG32" s="16">
        <f>AY32</f>
        <v>0</v>
      </c>
    </row>
    <row r="33" spans="2:59">
      <c r="B33" s="3" t="s">
        <v>68</v>
      </c>
      <c r="C33" s="9">
        <f>SUM(C20:C32)</f>
        <v>1400</v>
      </c>
      <c r="D33" s="9">
        <f t="shared" ref="D33:AM33" si="36">SUM(D20:D32)</f>
        <v>0</v>
      </c>
      <c r="E33" s="9">
        <f t="shared" si="36"/>
        <v>600</v>
      </c>
      <c r="F33" s="9">
        <f t="shared" si="36"/>
        <v>0</v>
      </c>
      <c r="G33" s="9">
        <f t="shared" si="36"/>
        <v>300</v>
      </c>
      <c r="H33" s="9">
        <f t="shared" ref="H33" si="37">SUM(H20:H32)</f>
        <v>0</v>
      </c>
      <c r="I33" s="9">
        <f t="shared" si="36"/>
        <v>0</v>
      </c>
      <c r="J33" s="14">
        <f t="shared" si="36"/>
        <v>2300</v>
      </c>
      <c r="K33" s="9">
        <f t="shared" si="36"/>
        <v>0</v>
      </c>
      <c r="L33" s="9">
        <f t="shared" si="36"/>
        <v>-35</v>
      </c>
      <c r="M33" s="9">
        <f t="shared" si="36"/>
        <v>0</v>
      </c>
      <c r="N33" s="9">
        <f t="shared" si="36"/>
        <v>-900</v>
      </c>
      <c r="O33" s="9">
        <f t="shared" si="36"/>
        <v>0</v>
      </c>
      <c r="P33" s="9">
        <f t="shared" si="36"/>
        <v>-180</v>
      </c>
      <c r="Q33" s="9">
        <f t="shared" si="36"/>
        <v>3300</v>
      </c>
      <c r="R33" s="9">
        <f t="shared" si="36"/>
        <v>-2700</v>
      </c>
      <c r="S33" s="9">
        <f t="shared" si="36"/>
        <v>0</v>
      </c>
      <c r="T33" s="9">
        <f t="shared" si="36"/>
        <v>-62</v>
      </c>
      <c r="U33" s="9">
        <f t="shared" si="36"/>
        <v>0</v>
      </c>
      <c r="V33" s="9">
        <f t="shared" si="36"/>
        <v>-10</v>
      </c>
      <c r="W33" s="9">
        <f t="shared" si="36"/>
        <v>0</v>
      </c>
      <c r="X33" s="9">
        <f t="shared" si="36"/>
        <v>-30</v>
      </c>
      <c r="Y33" s="9">
        <f t="shared" si="36"/>
        <v>0</v>
      </c>
      <c r="Z33" s="9">
        <f t="shared" si="36"/>
        <v>-16</v>
      </c>
      <c r="AA33" s="9">
        <f t="shared" ref="AA33" si="38">SUM(AA20:AA32)</f>
        <v>-3450</v>
      </c>
      <c r="AB33" s="9">
        <f t="shared" ref="AB33" si="39">SUM(AB20:AB32)</f>
        <v>-150</v>
      </c>
      <c r="AC33" s="9">
        <f t="shared" ref="AC33" si="40">SUM(AC20:AC32)</f>
        <v>0</v>
      </c>
      <c r="AD33" s="9">
        <f t="shared" ref="AD33" si="41">SUM(AD20:AD32)</f>
        <v>-6</v>
      </c>
      <c r="AE33" s="9">
        <f t="shared" ref="AE33" si="42">SUM(AE20:AE32)</f>
        <v>0</v>
      </c>
      <c r="AF33" s="9">
        <f t="shared" ref="AF33" si="43">SUM(AF20:AF32)</f>
        <v>-992</v>
      </c>
      <c r="AG33" s="9">
        <f t="shared" ref="AG33" si="44">SUM(AG20:AG32)</f>
        <v>5491</v>
      </c>
      <c r="AH33" s="9">
        <f t="shared" ref="AH33" si="45">SUM(AH20:AH32)</f>
        <v>6408</v>
      </c>
      <c r="AI33" s="9">
        <f t="shared" ref="AI33" si="46">SUM(AI20:AI32)</f>
        <v>-5312</v>
      </c>
      <c r="AJ33" s="9">
        <f t="shared" ref="AJ33" si="47">SUM(AJ20:AJ32)</f>
        <v>0</v>
      </c>
      <c r="AK33" s="9">
        <f t="shared" ref="AK33" si="48">SUM(AK20:AK32)</f>
        <v>-60</v>
      </c>
      <c r="AL33" s="9">
        <f t="shared" si="36"/>
        <v>0</v>
      </c>
      <c r="AM33" s="9">
        <f t="shared" si="36"/>
        <v>24</v>
      </c>
      <c r="AN33" s="9">
        <f t="shared" ref="AN33" si="49">SUM(AN20:AN32)</f>
        <v>-10</v>
      </c>
      <c r="AO33" s="9">
        <f t="shared" ref="AO33" si="50">SUM(AO20:AO32)</f>
        <v>-15</v>
      </c>
      <c r="AP33" s="9">
        <f t="shared" ref="AP33" si="51">SUM(AP20:AP32)</f>
        <v>300</v>
      </c>
      <c r="AQ33" s="9">
        <f t="shared" ref="AQ33" si="52">SUM(AQ20:AQ32)</f>
        <v>-21</v>
      </c>
      <c r="AR33" s="9">
        <f t="shared" ref="AR33" si="53">SUM(AR20:AR32)</f>
        <v>-200</v>
      </c>
      <c r="AS33" s="9">
        <f t="shared" ref="AS33" si="54">SUM(AS20:AS32)</f>
        <v>-63</v>
      </c>
      <c r="AT33" s="9">
        <f t="shared" ref="AT33" si="55">SUM(AT20:AT32)</f>
        <v>-300</v>
      </c>
      <c r="AU33" s="9">
        <f t="shared" ref="AU33" si="56">SUM(AU20:AU32)</f>
        <v>-36</v>
      </c>
      <c r="AV33" s="9">
        <f t="shared" ref="AV33" si="57">SUM(AV20:AV32)</f>
        <v>0</v>
      </c>
      <c r="AW33" s="9">
        <f t="shared" ref="AW33" si="58">SUM(AW20:AW32)</f>
        <v>0</v>
      </c>
      <c r="AX33" s="9">
        <f t="shared" ref="AX33" si="59">SUM(AX20:AX32)</f>
        <v>-42</v>
      </c>
      <c r="AY33" s="14">
        <f>SUM(AY20:AY32)</f>
        <v>3233</v>
      </c>
      <c r="BA33" s="3" t="s">
        <v>67</v>
      </c>
      <c r="BB33" s="14">
        <f>BB15+BB21</f>
        <v>2300</v>
      </c>
      <c r="BC33" s="14">
        <f>BC15+BC21</f>
        <v>3233</v>
      </c>
      <c r="BE33" s="3" t="s">
        <v>68</v>
      </c>
      <c r="BF33" s="14">
        <f>BF15+BF21</f>
        <v>2300</v>
      </c>
      <c r="BG33" s="14">
        <f>BG15+BG21</f>
        <v>3233</v>
      </c>
    </row>
    <row r="34" spans="2:59"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</row>
    <row r="35" spans="2:59"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</row>
    <row r="36" spans="2:59">
      <c r="B36" s="7" t="s">
        <v>60</v>
      </c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BA36" s="7" t="s">
        <v>137</v>
      </c>
      <c r="BC36" s="13" t="s">
        <v>150</v>
      </c>
      <c r="BE36" s="1" t="s">
        <v>138</v>
      </c>
    </row>
    <row r="37" spans="2:59">
      <c r="B37" s="3" t="s">
        <v>54</v>
      </c>
      <c r="C37" s="8"/>
      <c r="D37" s="8"/>
      <c r="E37" s="8"/>
      <c r="F37" s="8"/>
      <c r="G37" s="8"/>
      <c r="H37" s="8"/>
      <c r="I37" s="8"/>
      <c r="J37" s="8"/>
      <c r="K37" s="9">
        <f t="shared" ref="K37:AY37" si="60">SUM(K38:K40)</f>
        <v>0</v>
      </c>
      <c r="L37" s="9">
        <f t="shared" si="60"/>
        <v>0</v>
      </c>
      <c r="M37" s="9">
        <f t="shared" si="60"/>
        <v>0</v>
      </c>
      <c r="N37" s="9">
        <f t="shared" si="60"/>
        <v>0</v>
      </c>
      <c r="O37" s="9">
        <f t="shared" si="60"/>
        <v>0</v>
      </c>
      <c r="P37" s="9">
        <f t="shared" si="60"/>
        <v>0</v>
      </c>
      <c r="Q37" s="9">
        <f t="shared" si="60"/>
        <v>0</v>
      </c>
      <c r="R37" s="9">
        <f t="shared" si="60"/>
        <v>0</v>
      </c>
      <c r="S37" s="9">
        <f t="shared" si="60"/>
        <v>0</v>
      </c>
      <c r="T37" s="9">
        <f t="shared" si="60"/>
        <v>0</v>
      </c>
      <c r="U37" s="9">
        <f t="shared" si="60"/>
        <v>0</v>
      </c>
      <c r="V37" s="9">
        <f t="shared" si="60"/>
        <v>0</v>
      </c>
      <c r="W37" s="9">
        <f t="shared" si="60"/>
        <v>0</v>
      </c>
      <c r="X37" s="9">
        <f t="shared" si="60"/>
        <v>0</v>
      </c>
      <c r="Y37" s="9">
        <f t="shared" si="60"/>
        <v>0</v>
      </c>
      <c r="Z37" s="9">
        <f t="shared" si="60"/>
        <v>0</v>
      </c>
      <c r="AA37" s="9">
        <f t="shared" ref="AA37:AK37" si="61">SUM(AA38:AA40)</f>
        <v>0</v>
      </c>
      <c r="AB37" s="9">
        <f t="shared" si="61"/>
        <v>0</v>
      </c>
      <c r="AC37" s="9">
        <f t="shared" si="61"/>
        <v>0</v>
      </c>
      <c r="AD37" s="9">
        <f t="shared" si="61"/>
        <v>0</v>
      </c>
      <c r="AE37" s="9">
        <f t="shared" si="61"/>
        <v>0</v>
      </c>
      <c r="AF37" s="9">
        <f t="shared" si="61"/>
        <v>0</v>
      </c>
      <c r="AG37" s="9">
        <f t="shared" si="61"/>
        <v>5491</v>
      </c>
      <c r="AH37" s="9">
        <f t="shared" si="61"/>
        <v>6408</v>
      </c>
      <c r="AI37" s="9">
        <f t="shared" si="61"/>
        <v>-5312</v>
      </c>
      <c r="AJ37" s="9">
        <f t="shared" si="61"/>
        <v>0</v>
      </c>
      <c r="AK37" s="9">
        <f t="shared" si="61"/>
        <v>0</v>
      </c>
      <c r="AL37" s="9">
        <f t="shared" si="60"/>
        <v>0</v>
      </c>
      <c r="AM37" s="9">
        <f t="shared" si="60"/>
        <v>0</v>
      </c>
      <c r="AN37" s="9">
        <f t="shared" ref="AN37:AR37" si="62">SUM(AN38:AN40)</f>
        <v>0</v>
      </c>
      <c r="AO37" s="9">
        <f t="shared" si="62"/>
        <v>0</v>
      </c>
      <c r="AP37" s="9">
        <f t="shared" si="62"/>
        <v>0</v>
      </c>
      <c r="AQ37" s="9">
        <f t="shared" si="62"/>
        <v>0</v>
      </c>
      <c r="AR37" s="9">
        <f t="shared" si="62"/>
        <v>0</v>
      </c>
      <c r="AS37" s="9">
        <f t="shared" ref="AS37:AX37" si="63">SUM(AS38:AS40)</f>
        <v>0</v>
      </c>
      <c r="AT37" s="9">
        <f t="shared" si="63"/>
        <v>0</v>
      </c>
      <c r="AU37" s="9">
        <f t="shared" si="63"/>
        <v>0</v>
      </c>
      <c r="AV37" s="9">
        <f t="shared" si="63"/>
        <v>0</v>
      </c>
      <c r="AW37" s="9">
        <f t="shared" si="63"/>
        <v>0</v>
      </c>
      <c r="AX37" s="9">
        <f t="shared" si="63"/>
        <v>0</v>
      </c>
      <c r="AY37" s="14">
        <f t="shared" si="60"/>
        <v>6587</v>
      </c>
      <c r="BA37" s="21" t="s">
        <v>54</v>
      </c>
      <c r="BB37" s="22"/>
      <c r="BC37" s="14">
        <f t="shared" ref="BC37" si="64">SUM(BC38:BC40)</f>
        <v>6587</v>
      </c>
      <c r="BE37" s="26" t="s">
        <v>139</v>
      </c>
      <c r="BF37" s="24"/>
      <c r="BG37" s="14">
        <f>SUM(BG38:BG39)</f>
        <v>6408</v>
      </c>
    </row>
    <row r="38" spans="2:59">
      <c r="B38" s="4" t="s">
        <v>28</v>
      </c>
      <c r="C38" s="8"/>
      <c r="D38" s="8"/>
      <c r="E38" s="8"/>
      <c r="F38" s="8"/>
      <c r="G38" s="8"/>
      <c r="H38" s="8"/>
      <c r="I38" s="8"/>
      <c r="J38" s="8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>
        <v>6408</v>
      </c>
      <c r="AI38" s="10"/>
      <c r="AJ38" s="10"/>
      <c r="AK38" s="10"/>
      <c r="AL38" s="10"/>
      <c r="AM38" s="10"/>
      <c r="AN38" s="10"/>
      <c r="AO38" s="10"/>
      <c r="AP38" s="10"/>
      <c r="AQ38" s="10"/>
      <c r="AR38" s="10"/>
      <c r="AS38" s="10"/>
      <c r="AT38" s="10"/>
      <c r="AU38" s="10"/>
      <c r="AV38" s="10"/>
      <c r="AW38" s="10"/>
      <c r="AX38" s="10"/>
      <c r="AY38" s="15">
        <f>SUM(K38:AX38)</f>
        <v>6408</v>
      </c>
      <c r="BA38" s="23" t="s">
        <v>28</v>
      </c>
      <c r="BB38" s="22"/>
      <c r="BC38" s="15">
        <f>AY38</f>
        <v>6408</v>
      </c>
      <c r="BE38" s="28" t="s">
        <v>140</v>
      </c>
      <c r="BF38" s="24"/>
      <c r="BG38" s="15">
        <f>AY38</f>
        <v>6408</v>
      </c>
    </row>
    <row r="39" spans="2:59">
      <c r="B39" s="4" t="s">
        <v>29</v>
      </c>
      <c r="C39" s="8"/>
      <c r="D39" s="8"/>
      <c r="E39" s="8"/>
      <c r="F39" s="8"/>
      <c r="G39" s="8"/>
      <c r="H39" s="8"/>
      <c r="I39" s="8"/>
      <c r="J39" s="8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>
        <v>5491</v>
      </c>
      <c r="AH39" s="10"/>
      <c r="AI39" s="10">
        <v>-5312</v>
      </c>
      <c r="AJ39" s="10"/>
      <c r="AK39" s="10"/>
      <c r="AL39" s="10"/>
      <c r="AM39" s="10"/>
      <c r="AN39" s="10"/>
      <c r="AO39" s="10"/>
      <c r="AP39" s="10"/>
      <c r="AQ39" s="10"/>
      <c r="AR39" s="10"/>
      <c r="AS39" s="10"/>
      <c r="AT39" s="10"/>
      <c r="AU39" s="10"/>
      <c r="AV39" s="10"/>
      <c r="AW39" s="10"/>
      <c r="AX39" s="10"/>
      <c r="AY39" s="15">
        <f>SUM(K39:AX39)</f>
        <v>179</v>
      </c>
      <c r="BA39" s="23" t="s">
        <v>29</v>
      </c>
      <c r="BB39" s="22"/>
      <c r="BC39" s="15">
        <f>AY39</f>
        <v>179</v>
      </c>
      <c r="BE39" s="28" t="s">
        <v>148</v>
      </c>
      <c r="BF39" s="24"/>
      <c r="BG39" s="15">
        <f>AY40</f>
        <v>0</v>
      </c>
    </row>
    <row r="40" spans="2:59">
      <c r="B40" s="4" t="s">
        <v>55</v>
      </c>
      <c r="C40" s="8"/>
      <c r="D40" s="8"/>
      <c r="E40" s="8"/>
      <c r="F40" s="8"/>
      <c r="G40" s="8"/>
      <c r="H40" s="8"/>
      <c r="I40" s="8"/>
      <c r="J40" s="8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  <c r="AR40" s="10"/>
      <c r="AS40" s="10"/>
      <c r="AT40" s="10"/>
      <c r="AU40" s="10"/>
      <c r="AV40" s="10"/>
      <c r="AW40" s="10"/>
      <c r="AX40" s="10"/>
      <c r="AY40" s="15">
        <f>SUM(K40:AX40)</f>
        <v>0</v>
      </c>
      <c r="BA40" s="23" t="s">
        <v>55</v>
      </c>
      <c r="BB40" s="22"/>
      <c r="BC40" s="15">
        <f>AY40</f>
        <v>0</v>
      </c>
      <c r="BE40" s="26" t="s">
        <v>141</v>
      </c>
      <c r="BF40" s="24"/>
      <c r="BG40" s="14">
        <f>SUM(BG41:BG42)</f>
        <v>5312</v>
      </c>
    </row>
    <row r="41" spans="2:59">
      <c r="B41" s="3" t="s">
        <v>30</v>
      </c>
      <c r="C41" s="8"/>
      <c r="D41" s="8"/>
      <c r="E41" s="8"/>
      <c r="F41" s="8"/>
      <c r="G41" s="8"/>
      <c r="H41" s="8"/>
      <c r="I41" s="8"/>
      <c r="J41" s="8"/>
      <c r="K41" s="9">
        <f t="shared" ref="K41:AY41" si="65">SUM(K42:K49)</f>
        <v>0</v>
      </c>
      <c r="L41" s="9">
        <f t="shared" si="65"/>
        <v>35</v>
      </c>
      <c r="M41" s="9">
        <f t="shared" si="65"/>
        <v>900</v>
      </c>
      <c r="N41" s="9">
        <f t="shared" si="65"/>
        <v>0</v>
      </c>
      <c r="O41" s="9">
        <f t="shared" si="65"/>
        <v>180</v>
      </c>
      <c r="P41" s="9">
        <f t="shared" si="65"/>
        <v>0</v>
      </c>
      <c r="Q41" s="9">
        <f t="shared" si="65"/>
        <v>0</v>
      </c>
      <c r="R41" s="9">
        <f t="shared" si="65"/>
        <v>0</v>
      </c>
      <c r="S41" s="9">
        <f t="shared" si="65"/>
        <v>68</v>
      </c>
      <c r="T41" s="9">
        <f t="shared" si="65"/>
        <v>0</v>
      </c>
      <c r="U41" s="9">
        <f t="shared" si="65"/>
        <v>10</v>
      </c>
      <c r="V41" s="9">
        <f t="shared" si="65"/>
        <v>0</v>
      </c>
      <c r="W41" s="9">
        <f t="shared" si="65"/>
        <v>33</v>
      </c>
      <c r="X41" s="9">
        <f t="shared" si="65"/>
        <v>0</v>
      </c>
      <c r="Y41" s="9">
        <f t="shared" si="65"/>
        <v>16</v>
      </c>
      <c r="Z41" s="9">
        <f t="shared" si="65"/>
        <v>0</v>
      </c>
      <c r="AA41" s="9">
        <f t="shared" ref="AA41:AK41" si="66">SUM(AA42:AA49)</f>
        <v>3450</v>
      </c>
      <c r="AB41" s="9">
        <f t="shared" si="66"/>
        <v>150</v>
      </c>
      <c r="AC41" s="9">
        <f t="shared" si="66"/>
        <v>0</v>
      </c>
      <c r="AD41" s="9">
        <f t="shared" si="66"/>
        <v>6</v>
      </c>
      <c r="AE41" s="9">
        <f t="shared" si="66"/>
        <v>1104</v>
      </c>
      <c r="AF41" s="9">
        <f t="shared" si="66"/>
        <v>0</v>
      </c>
      <c r="AG41" s="9">
        <f t="shared" si="66"/>
        <v>0</v>
      </c>
      <c r="AH41" s="9">
        <f t="shared" si="66"/>
        <v>0</v>
      </c>
      <c r="AI41" s="9">
        <f t="shared" si="66"/>
        <v>0</v>
      </c>
      <c r="AJ41" s="9">
        <f t="shared" si="66"/>
        <v>0</v>
      </c>
      <c r="AK41" s="9">
        <f t="shared" si="66"/>
        <v>0</v>
      </c>
      <c r="AL41" s="9">
        <f t="shared" si="65"/>
        <v>0</v>
      </c>
      <c r="AM41" s="9">
        <f t="shared" si="65"/>
        <v>0</v>
      </c>
      <c r="AN41" s="9">
        <f t="shared" ref="AN41:AR41" si="67">SUM(AN42:AN49)</f>
        <v>0</v>
      </c>
      <c r="AO41" s="9">
        <f t="shared" si="67"/>
        <v>0</v>
      </c>
      <c r="AP41" s="9">
        <f t="shared" si="67"/>
        <v>0</v>
      </c>
      <c r="AQ41" s="9">
        <f t="shared" si="67"/>
        <v>0</v>
      </c>
      <c r="AR41" s="9">
        <f t="shared" si="67"/>
        <v>0</v>
      </c>
      <c r="AS41" s="9">
        <f t="shared" ref="AS41:AX41" si="68">SUM(AS42:AS49)</f>
        <v>0</v>
      </c>
      <c r="AT41" s="9">
        <f t="shared" si="68"/>
        <v>0</v>
      </c>
      <c r="AU41" s="9">
        <f t="shared" si="68"/>
        <v>0</v>
      </c>
      <c r="AV41" s="9">
        <f t="shared" si="68"/>
        <v>0</v>
      </c>
      <c r="AW41" s="9">
        <f t="shared" si="68"/>
        <v>0</v>
      </c>
      <c r="AX41" s="9">
        <f t="shared" si="68"/>
        <v>0</v>
      </c>
      <c r="AY41" s="14">
        <f t="shared" si="65"/>
        <v>5952</v>
      </c>
      <c r="BA41" s="21" t="s">
        <v>30</v>
      </c>
      <c r="BB41" s="22"/>
      <c r="BC41" s="14">
        <f t="shared" ref="BC41" si="69">SUM(BC42:BC49)</f>
        <v>5952</v>
      </c>
      <c r="BE41" s="28" t="s">
        <v>142</v>
      </c>
      <c r="BF41" s="24"/>
      <c r="BG41" s="15">
        <f>AY67-AY39</f>
        <v>5312</v>
      </c>
    </row>
    <row r="42" spans="2:59">
      <c r="B42" s="4" t="s">
        <v>31</v>
      </c>
      <c r="C42" s="8"/>
      <c r="D42" s="8"/>
      <c r="E42" s="8"/>
      <c r="F42" s="8"/>
      <c r="G42" s="8"/>
      <c r="H42" s="8"/>
      <c r="I42" s="8"/>
      <c r="J42" s="8"/>
      <c r="K42" s="10"/>
      <c r="L42" s="10">
        <v>35</v>
      </c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>
        <v>150</v>
      </c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10"/>
      <c r="AR42" s="10"/>
      <c r="AS42" s="10"/>
      <c r="AT42" s="10"/>
      <c r="AU42" s="10"/>
      <c r="AV42" s="10"/>
      <c r="AW42" s="10"/>
      <c r="AX42" s="10"/>
      <c r="AY42" s="15">
        <f t="shared" ref="AY42:AY49" si="70">SUM(K42:AX42)</f>
        <v>185</v>
      </c>
      <c r="BA42" s="23" t="s">
        <v>31</v>
      </c>
      <c r="BB42" s="22"/>
      <c r="BC42" s="15">
        <f t="shared" ref="BC42:BC49" si="71">AY42</f>
        <v>185</v>
      </c>
      <c r="BE42" s="23" t="s">
        <v>143</v>
      </c>
      <c r="BF42" s="30"/>
      <c r="BG42" s="15">
        <f>AY49</f>
        <v>0</v>
      </c>
    </row>
    <row r="43" spans="2:59">
      <c r="B43" s="4" t="s">
        <v>32</v>
      </c>
      <c r="C43" s="8"/>
      <c r="D43" s="8"/>
      <c r="E43" s="8"/>
      <c r="F43" s="8"/>
      <c r="G43" s="8"/>
      <c r="H43" s="8"/>
      <c r="I43" s="8"/>
      <c r="J43" s="8"/>
      <c r="K43" s="10"/>
      <c r="L43" s="10"/>
      <c r="M43" s="10"/>
      <c r="N43" s="10"/>
      <c r="O43" s="10"/>
      <c r="P43" s="10"/>
      <c r="Q43" s="10"/>
      <c r="R43" s="10"/>
      <c r="S43" s="10">
        <v>68</v>
      </c>
      <c r="T43" s="10"/>
      <c r="U43" s="10"/>
      <c r="V43" s="10"/>
      <c r="W43" s="10"/>
      <c r="X43" s="10"/>
      <c r="Y43" s="10">
        <v>16</v>
      </c>
      <c r="Z43" s="10"/>
      <c r="AA43" s="10">
        <v>3450</v>
      </c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  <c r="AN43" s="10"/>
      <c r="AO43" s="10"/>
      <c r="AP43" s="10"/>
      <c r="AQ43" s="10"/>
      <c r="AR43" s="10"/>
      <c r="AS43" s="10"/>
      <c r="AT43" s="10"/>
      <c r="AU43" s="10"/>
      <c r="AV43" s="10"/>
      <c r="AW43" s="10"/>
      <c r="AX43" s="10"/>
      <c r="AY43" s="15">
        <f t="shared" si="70"/>
        <v>3534</v>
      </c>
      <c r="BA43" s="23" t="s">
        <v>32</v>
      </c>
      <c r="BB43" s="22"/>
      <c r="BC43" s="15">
        <f t="shared" si="71"/>
        <v>3534</v>
      </c>
      <c r="BE43" s="27" t="s">
        <v>144</v>
      </c>
      <c r="BF43" s="25"/>
      <c r="BG43" s="14">
        <f>BG37-BG40</f>
        <v>1096</v>
      </c>
    </row>
    <row r="44" spans="2:59">
      <c r="B44" s="4" t="s">
        <v>33</v>
      </c>
      <c r="C44" s="8"/>
      <c r="D44" s="8"/>
      <c r="E44" s="8"/>
      <c r="F44" s="8"/>
      <c r="G44" s="8"/>
      <c r="H44" s="8"/>
      <c r="I44" s="8"/>
      <c r="J44" s="8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>
        <v>33</v>
      </c>
      <c r="X44" s="10"/>
      <c r="Y44" s="10"/>
      <c r="Z44" s="10"/>
      <c r="AA44" s="10"/>
      <c r="AB44" s="10"/>
      <c r="AC44" s="10"/>
      <c r="AD44" s="10"/>
      <c r="AE44" s="10">
        <v>1104</v>
      </c>
      <c r="AF44" s="10"/>
      <c r="AG44" s="10"/>
      <c r="AH44" s="10"/>
      <c r="AI44" s="10"/>
      <c r="AJ44" s="10"/>
      <c r="AK44" s="10"/>
      <c r="AL44" s="10"/>
      <c r="AM44" s="10"/>
      <c r="AN44" s="10"/>
      <c r="AO44" s="10"/>
      <c r="AP44" s="10"/>
      <c r="AQ44" s="10"/>
      <c r="AR44" s="10"/>
      <c r="AS44" s="10"/>
      <c r="AT44" s="10"/>
      <c r="AU44" s="10"/>
      <c r="AV44" s="10"/>
      <c r="AW44" s="10"/>
      <c r="AX44" s="10"/>
      <c r="AY44" s="15">
        <f t="shared" si="70"/>
        <v>1137</v>
      </c>
      <c r="BA44" s="23" t="s">
        <v>33</v>
      </c>
      <c r="BB44" s="22"/>
      <c r="BC44" s="15">
        <f t="shared" si="71"/>
        <v>1137</v>
      </c>
      <c r="BE44" s="29" t="s">
        <v>145</v>
      </c>
      <c r="BF44" s="25"/>
      <c r="BG44" s="15">
        <f>AY68</f>
        <v>287</v>
      </c>
    </row>
    <row r="45" spans="2:59">
      <c r="B45" s="4" t="s">
        <v>34</v>
      </c>
      <c r="C45" s="8"/>
      <c r="D45" s="8"/>
      <c r="E45" s="8"/>
      <c r="F45" s="8"/>
      <c r="G45" s="8"/>
      <c r="H45" s="8"/>
      <c r="I45" s="8"/>
      <c r="J45" s="8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>
        <v>10</v>
      </c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0"/>
      <c r="AO45" s="10"/>
      <c r="AP45" s="10"/>
      <c r="AQ45" s="10"/>
      <c r="AR45" s="10"/>
      <c r="AS45" s="10"/>
      <c r="AT45" s="10"/>
      <c r="AU45" s="10"/>
      <c r="AV45" s="10"/>
      <c r="AW45" s="10"/>
      <c r="AX45" s="10"/>
      <c r="AY45" s="15">
        <f t="shared" si="70"/>
        <v>10</v>
      </c>
      <c r="BA45" s="23" t="s">
        <v>34</v>
      </c>
      <c r="BB45" s="22"/>
      <c r="BC45" s="15">
        <f t="shared" si="71"/>
        <v>10</v>
      </c>
      <c r="BE45" s="29" t="s">
        <v>146</v>
      </c>
      <c r="BF45" s="25"/>
      <c r="BG45" s="15">
        <f>AY69</f>
        <v>174</v>
      </c>
    </row>
    <row r="46" spans="2:59">
      <c r="B46" s="4" t="s">
        <v>35</v>
      </c>
      <c r="C46" s="8"/>
      <c r="D46" s="8"/>
      <c r="E46" s="8"/>
      <c r="F46" s="8"/>
      <c r="G46" s="8"/>
      <c r="H46" s="8"/>
      <c r="I46" s="8"/>
      <c r="J46" s="8"/>
      <c r="K46" s="10"/>
      <c r="L46" s="10"/>
      <c r="M46" s="10">
        <v>900</v>
      </c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0"/>
      <c r="AN46" s="10"/>
      <c r="AO46" s="10"/>
      <c r="AP46" s="10"/>
      <c r="AQ46" s="10"/>
      <c r="AR46" s="10"/>
      <c r="AS46" s="10"/>
      <c r="AT46" s="10"/>
      <c r="AU46" s="10"/>
      <c r="AV46" s="10"/>
      <c r="AW46" s="10"/>
      <c r="AX46" s="10"/>
      <c r="AY46" s="15">
        <f t="shared" si="70"/>
        <v>900</v>
      </c>
      <c r="BA46" s="23" t="s">
        <v>35</v>
      </c>
      <c r="BB46" s="22"/>
      <c r="BC46" s="15">
        <f t="shared" si="71"/>
        <v>900</v>
      </c>
      <c r="BE46" s="27" t="s">
        <v>147</v>
      </c>
      <c r="BF46" s="25"/>
      <c r="BG46" s="14">
        <f>BG43-BG44-BG45</f>
        <v>635</v>
      </c>
    </row>
    <row r="47" spans="2:59">
      <c r="B47" s="4" t="s">
        <v>56</v>
      </c>
      <c r="C47" s="8"/>
      <c r="D47" s="8"/>
      <c r="E47" s="8"/>
      <c r="F47" s="8"/>
      <c r="G47" s="8"/>
      <c r="H47" s="8"/>
      <c r="I47" s="8"/>
      <c r="J47" s="8"/>
      <c r="K47" s="10"/>
      <c r="L47" s="10"/>
      <c r="M47" s="10"/>
      <c r="N47" s="10"/>
      <c r="O47" s="10">
        <v>180</v>
      </c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Q47" s="10"/>
      <c r="AR47" s="10"/>
      <c r="AS47" s="10"/>
      <c r="AT47" s="10"/>
      <c r="AU47" s="10"/>
      <c r="AV47" s="10"/>
      <c r="AW47" s="10"/>
      <c r="AX47" s="10"/>
      <c r="AY47" s="15">
        <f t="shared" si="70"/>
        <v>180</v>
      </c>
      <c r="BA47" s="23" t="s">
        <v>56</v>
      </c>
      <c r="BB47" s="22"/>
      <c r="BC47" s="15">
        <f t="shared" si="71"/>
        <v>180</v>
      </c>
    </row>
    <row r="48" spans="2:59">
      <c r="B48" s="4" t="s">
        <v>36</v>
      </c>
      <c r="C48" s="8"/>
      <c r="D48" s="8"/>
      <c r="E48" s="8"/>
      <c r="F48" s="8"/>
      <c r="G48" s="8"/>
      <c r="H48" s="8"/>
      <c r="I48" s="8"/>
      <c r="J48" s="8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>
        <v>6</v>
      </c>
      <c r="AE48" s="10"/>
      <c r="AF48" s="10"/>
      <c r="AG48" s="10"/>
      <c r="AH48" s="10"/>
      <c r="AI48" s="10"/>
      <c r="AJ48" s="10"/>
      <c r="AK48" s="10"/>
      <c r="AL48" s="10"/>
      <c r="AM48" s="10"/>
      <c r="AN48" s="10"/>
      <c r="AO48" s="10"/>
      <c r="AP48" s="10"/>
      <c r="AQ48" s="10"/>
      <c r="AR48" s="10"/>
      <c r="AS48" s="10"/>
      <c r="AT48" s="10"/>
      <c r="AU48" s="10"/>
      <c r="AV48" s="10"/>
      <c r="AW48" s="10"/>
      <c r="AX48" s="10"/>
      <c r="AY48" s="15">
        <f t="shared" si="70"/>
        <v>6</v>
      </c>
      <c r="BA48" s="23" t="s">
        <v>36</v>
      </c>
      <c r="BB48" s="22"/>
      <c r="BC48" s="15">
        <f t="shared" si="71"/>
        <v>6</v>
      </c>
    </row>
    <row r="49" spans="2:59">
      <c r="B49" s="4" t="s">
        <v>57</v>
      </c>
      <c r="C49" s="8"/>
      <c r="D49" s="8"/>
      <c r="E49" s="8"/>
      <c r="F49" s="8"/>
      <c r="G49" s="8"/>
      <c r="H49" s="8"/>
      <c r="I49" s="8"/>
      <c r="J49" s="8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  <c r="AP49" s="10"/>
      <c r="AQ49" s="10"/>
      <c r="AR49" s="10"/>
      <c r="AS49" s="10"/>
      <c r="AT49" s="10"/>
      <c r="AU49" s="10"/>
      <c r="AV49" s="10"/>
      <c r="AW49" s="10"/>
      <c r="AX49" s="10"/>
      <c r="AY49" s="15">
        <f t="shared" si="70"/>
        <v>0</v>
      </c>
      <c r="BA49" s="23" t="s">
        <v>57</v>
      </c>
      <c r="BB49" s="22"/>
      <c r="BC49" s="15">
        <f t="shared" si="71"/>
        <v>0</v>
      </c>
    </row>
    <row r="50" spans="2:59">
      <c r="B50" s="3" t="s">
        <v>37</v>
      </c>
      <c r="C50" s="8"/>
      <c r="D50" s="8"/>
      <c r="E50" s="8"/>
      <c r="F50" s="8"/>
      <c r="G50" s="8"/>
      <c r="H50" s="8"/>
      <c r="I50" s="8"/>
      <c r="J50" s="8"/>
      <c r="K50" s="9">
        <f t="shared" ref="K50:AY50" si="72">K37-K41</f>
        <v>0</v>
      </c>
      <c r="L50" s="9">
        <f t="shared" si="72"/>
        <v>-35</v>
      </c>
      <c r="M50" s="9">
        <f t="shared" si="72"/>
        <v>-900</v>
      </c>
      <c r="N50" s="9">
        <f t="shared" si="72"/>
        <v>0</v>
      </c>
      <c r="O50" s="9">
        <f t="shared" si="72"/>
        <v>-180</v>
      </c>
      <c r="P50" s="9">
        <f t="shared" si="72"/>
        <v>0</v>
      </c>
      <c r="Q50" s="9">
        <f t="shared" si="72"/>
        <v>0</v>
      </c>
      <c r="R50" s="9">
        <f t="shared" si="72"/>
        <v>0</v>
      </c>
      <c r="S50" s="9">
        <f t="shared" si="72"/>
        <v>-68</v>
      </c>
      <c r="T50" s="9">
        <f t="shared" si="72"/>
        <v>0</v>
      </c>
      <c r="U50" s="9">
        <f t="shared" si="72"/>
        <v>-10</v>
      </c>
      <c r="V50" s="9">
        <f t="shared" si="72"/>
        <v>0</v>
      </c>
      <c r="W50" s="9">
        <f t="shared" si="72"/>
        <v>-33</v>
      </c>
      <c r="X50" s="9">
        <f t="shared" si="72"/>
        <v>0</v>
      </c>
      <c r="Y50" s="9">
        <f t="shared" si="72"/>
        <v>-16</v>
      </c>
      <c r="Z50" s="9">
        <f t="shared" si="72"/>
        <v>0</v>
      </c>
      <c r="AA50" s="9">
        <f t="shared" ref="AA50:AK50" si="73">AA37-AA41</f>
        <v>-3450</v>
      </c>
      <c r="AB50" s="9">
        <f t="shared" si="73"/>
        <v>-150</v>
      </c>
      <c r="AC50" s="9">
        <f t="shared" si="73"/>
        <v>0</v>
      </c>
      <c r="AD50" s="9">
        <f t="shared" si="73"/>
        <v>-6</v>
      </c>
      <c r="AE50" s="9">
        <f t="shared" si="73"/>
        <v>-1104</v>
      </c>
      <c r="AF50" s="9">
        <f t="shared" si="73"/>
        <v>0</v>
      </c>
      <c r="AG50" s="9">
        <f t="shared" si="73"/>
        <v>5491</v>
      </c>
      <c r="AH50" s="9">
        <f t="shared" si="73"/>
        <v>6408</v>
      </c>
      <c r="AI50" s="9">
        <f t="shared" si="73"/>
        <v>-5312</v>
      </c>
      <c r="AJ50" s="9">
        <f t="shared" si="73"/>
        <v>0</v>
      </c>
      <c r="AK50" s="9">
        <f t="shared" si="73"/>
        <v>0</v>
      </c>
      <c r="AL50" s="9">
        <f t="shared" si="72"/>
        <v>0</v>
      </c>
      <c r="AM50" s="9">
        <f t="shared" si="72"/>
        <v>0</v>
      </c>
      <c r="AN50" s="9">
        <f t="shared" ref="AN50:AR50" si="74">AN37-AN41</f>
        <v>0</v>
      </c>
      <c r="AO50" s="9">
        <f t="shared" si="74"/>
        <v>0</v>
      </c>
      <c r="AP50" s="9">
        <f t="shared" si="74"/>
        <v>0</v>
      </c>
      <c r="AQ50" s="9">
        <f t="shared" si="74"/>
        <v>0</v>
      </c>
      <c r="AR50" s="9">
        <f t="shared" si="74"/>
        <v>0</v>
      </c>
      <c r="AS50" s="9">
        <f t="shared" ref="AS50:AX50" si="75">AS37-AS41</f>
        <v>0</v>
      </c>
      <c r="AT50" s="9">
        <f t="shared" si="75"/>
        <v>0</v>
      </c>
      <c r="AU50" s="9">
        <f t="shared" si="75"/>
        <v>0</v>
      </c>
      <c r="AV50" s="9">
        <f t="shared" si="75"/>
        <v>0</v>
      </c>
      <c r="AW50" s="9">
        <f t="shared" si="75"/>
        <v>0</v>
      </c>
      <c r="AX50" s="9">
        <f t="shared" si="75"/>
        <v>0</v>
      </c>
      <c r="AY50" s="14">
        <f t="shared" si="72"/>
        <v>635</v>
      </c>
      <c r="BA50" s="21" t="s">
        <v>37</v>
      </c>
      <c r="BB50" s="22"/>
      <c r="BC50" s="14">
        <f t="shared" ref="BC50" si="76">BC37-BC41</f>
        <v>635</v>
      </c>
      <c r="BF50" s="31" t="s">
        <v>154</v>
      </c>
      <c r="BG50" s="32" t="str">
        <f>IF(BC50=BG46,"ok.","niezgodność")</f>
        <v>ok.</v>
      </c>
    </row>
    <row r="51" spans="2:59">
      <c r="B51" s="4" t="s">
        <v>38</v>
      </c>
      <c r="C51" s="8"/>
      <c r="D51" s="8"/>
      <c r="E51" s="8"/>
      <c r="F51" s="8"/>
      <c r="G51" s="8"/>
      <c r="H51" s="8"/>
      <c r="I51" s="8"/>
      <c r="J51" s="8"/>
      <c r="K51" s="11">
        <f t="shared" ref="K51:AY51" si="77">K52</f>
        <v>0</v>
      </c>
      <c r="L51" s="11">
        <f t="shared" si="77"/>
        <v>0</v>
      </c>
      <c r="M51" s="11">
        <f t="shared" si="77"/>
        <v>0</v>
      </c>
      <c r="N51" s="11">
        <f t="shared" si="77"/>
        <v>0</v>
      </c>
      <c r="O51" s="11">
        <f t="shared" si="77"/>
        <v>0</v>
      </c>
      <c r="P51" s="11">
        <f t="shared" si="77"/>
        <v>0</v>
      </c>
      <c r="Q51" s="11">
        <f t="shared" si="77"/>
        <v>0</v>
      </c>
      <c r="R51" s="11">
        <f t="shared" si="77"/>
        <v>0</v>
      </c>
      <c r="S51" s="11">
        <f t="shared" si="77"/>
        <v>0</v>
      </c>
      <c r="T51" s="11">
        <f t="shared" si="77"/>
        <v>0</v>
      </c>
      <c r="U51" s="11">
        <f t="shared" si="77"/>
        <v>0</v>
      </c>
      <c r="V51" s="11">
        <f t="shared" si="77"/>
        <v>0</v>
      </c>
      <c r="W51" s="11">
        <f t="shared" si="77"/>
        <v>0</v>
      </c>
      <c r="X51" s="11">
        <f t="shared" si="77"/>
        <v>0</v>
      </c>
      <c r="Y51" s="11">
        <f t="shared" si="77"/>
        <v>0</v>
      </c>
      <c r="Z51" s="11">
        <f t="shared" si="77"/>
        <v>0</v>
      </c>
      <c r="AA51" s="11">
        <f t="shared" si="77"/>
        <v>0</v>
      </c>
      <c r="AB51" s="11">
        <f t="shared" si="77"/>
        <v>0</v>
      </c>
      <c r="AC51" s="11">
        <f t="shared" si="77"/>
        <v>0</v>
      </c>
      <c r="AD51" s="11">
        <f t="shared" si="77"/>
        <v>0</v>
      </c>
      <c r="AE51" s="11">
        <f t="shared" si="77"/>
        <v>0</v>
      </c>
      <c r="AF51" s="11">
        <f t="shared" si="77"/>
        <v>0</v>
      </c>
      <c r="AG51" s="11">
        <f t="shared" si="77"/>
        <v>0</v>
      </c>
      <c r="AH51" s="11">
        <f t="shared" si="77"/>
        <v>0</v>
      </c>
      <c r="AI51" s="11">
        <f t="shared" si="77"/>
        <v>0</v>
      </c>
      <c r="AJ51" s="11">
        <f t="shared" si="77"/>
        <v>0</v>
      </c>
      <c r="AK51" s="11">
        <f t="shared" si="77"/>
        <v>0</v>
      </c>
      <c r="AL51" s="11">
        <f t="shared" si="77"/>
        <v>0</v>
      </c>
      <c r="AM51" s="11">
        <f t="shared" si="77"/>
        <v>0</v>
      </c>
      <c r="AN51" s="11">
        <f t="shared" si="77"/>
        <v>0</v>
      </c>
      <c r="AO51" s="11">
        <f t="shared" si="77"/>
        <v>0</v>
      </c>
      <c r="AP51" s="11">
        <f t="shared" si="77"/>
        <v>0</v>
      </c>
      <c r="AQ51" s="11">
        <f t="shared" si="77"/>
        <v>0</v>
      </c>
      <c r="AR51" s="11">
        <f t="shared" si="77"/>
        <v>0</v>
      </c>
      <c r="AS51" s="11">
        <f t="shared" si="77"/>
        <v>0</v>
      </c>
      <c r="AT51" s="11">
        <f t="shared" si="77"/>
        <v>0</v>
      </c>
      <c r="AU51" s="11">
        <f t="shared" si="77"/>
        <v>0</v>
      </c>
      <c r="AV51" s="11">
        <f t="shared" si="77"/>
        <v>0</v>
      </c>
      <c r="AW51" s="11">
        <f t="shared" si="77"/>
        <v>0</v>
      </c>
      <c r="AX51" s="11">
        <f t="shared" si="77"/>
        <v>0</v>
      </c>
      <c r="AY51" s="15">
        <f t="shared" si="77"/>
        <v>0</v>
      </c>
      <c r="BA51" s="23" t="s">
        <v>38</v>
      </c>
      <c r="BB51" s="22"/>
      <c r="BC51" s="15">
        <f t="shared" ref="BC51" si="78">BC52</f>
        <v>0</v>
      </c>
    </row>
    <row r="52" spans="2:59">
      <c r="B52" s="4" t="s">
        <v>58</v>
      </c>
      <c r="C52" s="8"/>
      <c r="D52" s="8"/>
      <c r="E52" s="8"/>
      <c r="F52" s="8"/>
      <c r="G52" s="8"/>
      <c r="H52" s="8"/>
      <c r="I52" s="8"/>
      <c r="J52" s="8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  <c r="AO52" s="10"/>
      <c r="AP52" s="10"/>
      <c r="AQ52" s="10"/>
      <c r="AR52" s="10"/>
      <c r="AS52" s="10"/>
      <c r="AT52" s="10"/>
      <c r="AU52" s="10"/>
      <c r="AV52" s="10"/>
      <c r="AW52" s="10"/>
      <c r="AX52" s="10"/>
      <c r="AY52" s="15">
        <f>SUM(K52:AX52)</f>
        <v>0</v>
      </c>
      <c r="BA52" s="23" t="s">
        <v>58</v>
      </c>
      <c r="BB52" s="22"/>
      <c r="BC52" s="15">
        <f>AY52</f>
        <v>0</v>
      </c>
    </row>
    <row r="53" spans="2:59">
      <c r="B53" s="4" t="s">
        <v>39</v>
      </c>
      <c r="C53" s="8"/>
      <c r="D53" s="8"/>
      <c r="E53" s="8"/>
      <c r="F53" s="8"/>
      <c r="G53" s="8"/>
      <c r="H53" s="8"/>
      <c r="I53" s="8"/>
      <c r="J53" s="8"/>
      <c r="K53" s="11">
        <f t="shared" ref="K53:AY53" si="79">K54</f>
        <v>0</v>
      </c>
      <c r="L53" s="11">
        <f t="shared" si="79"/>
        <v>0</v>
      </c>
      <c r="M53" s="11">
        <f t="shared" si="79"/>
        <v>0</v>
      </c>
      <c r="N53" s="11">
        <f t="shared" si="79"/>
        <v>0</v>
      </c>
      <c r="O53" s="11">
        <f t="shared" si="79"/>
        <v>0</v>
      </c>
      <c r="P53" s="11">
        <f t="shared" si="79"/>
        <v>0</v>
      </c>
      <c r="Q53" s="11">
        <f t="shared" si="79"/>
        <v>0</v>
      </c>
      <c r="R53" s="11">
        <f t="shared" si="79"/>
        <v>0</v>
      </c>
      <c r="S53" s="11">
        <f t="shared" si="79"/>
        <v>0</v>
      </c>
      <c r="T53" s="11">
        <f t="shared" si="79"/>
        <v>0</v>
      </c>
      <c r="U53" s="11">
        <f t="shared" si="79"/>
        <v>0</v>
      </c>
      <c r="V53" s="11">
        <f t="shared" si="79"/>
        <v>0</v>
      </c>
      <c r="W53" s="11">
        <f t="shared" si="79"/>
        <v>0</v>
      </c>
      <c r="X53" s="11">
        <f t="shared" si="79"/>
        <v>0</v>
      </c>
      <c r="Y53" s="11">
        <f t="shared" si="79"/>
        <v>0</v>
      </c>
      <c r="Z53" s="11">
        <f t="shared" si="79"/>
        <v>0</v>
      </c>
      <c r="AA53" s="11">
        <f t="shared" si="79"/>
        <v>0</v>
      </c>
      <c r="AB53" s="11">
        <f t="shared" si="79"/>
        <v>0</v>
      </c>
      <c r="AC53" s="11">
        <f t="shared" si="79"/>
        <v>0</v>
      </c>
      <c r="AD53" s="11">
        <f t="shared" si="79"/>
        <v>0</v>
      </c>
      <c r="AE53" s="11">
        <f t="shared" si="79"/>
        <v>0</v>
      </c>
      <c r="AF53" s="11">
        <f t="shared" si="79"/>
        <v>0</v>
      </c>
      <c r="AG53" s="11">
        <f t="shared" si="79"/>
        <v>0</v>
      </c>
      <c r="AH53" s="11">
        <f t="shared" si="79"/>
        <v>0</v>
      </c>
      <c r="AI53" s="11">
        <f t="shared" si="79"/>
        <v>0</v>
      </c>
      <c r="AJ53" s="11">
        <f t="shared" si="79"/>
        <v>0</v>
      </c>
      <c r="AK53" s="11">
        <f t="shared" si="79"/>
        <v>0</v>
      </c>
      <c r="AL53" s="11">
        <f t="shared" si="79"/>
        <v>0</v>
      </c>
      <c r="AM53" s="11">
        <f t="shared" si="79"/>
        <v>0</v>
      </c>
      <c r="AN53" s="11">
        <f t="shared" si="79"/>
        <v>0</v>
      </c>
      <c r="AO53" s="11">
        <f t="shared" si="79"/>
        <v>15</v>
      </c>
      <c r="AP53" s="11">
        <f t="shared" si="79"/>
        <v>0</v>
      </c>
      <c r="AQ53" s="11">
        <f t="shared" si="79"/>
        <v>0</v>
      </c>
      <c r="AR53" s="11">
        <f t="shared" si="79"/>
        <v>0</v>
      </c>
      <c r="AS53" s="11">
        <f t="shared" si="79"/>
        <v>0</v>
      </c>
      <c r="AT53" s="11">
        <f t="shared" si="79"/>
        <v>0</v>
      </c>
      <c r="AU53" s="11">
        <f t="shared" si="79"/>
        <v>0</v>
      </c>
      <c r="AV53" s="11">
        <f t="shared" si="79"/>
        <v>0</v>
      </c>
      <c r="AW53" s="11">
        <f t="shared" si="79"/>
        <v>0</v>
      </c>
      <c r="AX53" s="11">
        <f t="shared" si="79"/>
        <v>0</v>
      </c>
      <c r="AY53" s="15">
        <f t="shared" si="79"/>
        <v>15</v>
      </c>
      <c r="BA53" s="23" t="s">
        <v>39</v>
      </c>
      <c r="BB53" s="22"/>
      <c r="BC53" s="15">
        <f t="shared" ref="BC53" si="80">BC54</f>
        <v>15</v>
      </c>
    </row>
    <row r="54" spans="2:59">
      <c r="B54" s="4" t="s">
        <v>59</v>
      </c>
      <c r="C54" s="8"/>
      <c r="D54" s="8"/>
      <c r="E54" s="8"/>
      <c r="F54" s="8"/>
      <c r="G54" s="8"/>
      <c r="H54" s="8"/>
      <c r="I54" s="8"/>
      <c r="J54" s="8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  <c r="AK54" s="10"/>
      <c r="AL54" s="10"/>
      <c r="AM54" s="10"/>
      <c r="AN54" s="10"/>
      <c r="AO54" s="10">
        <f>-120+135</f>
        <v>15</v>
      </c>
      <c r="AP54" s="10"/>
      <c r="AQ54" s="10"/>
      <c r="AR54" s="10"/>
      <c r="AS54" s="10"/>
      <c r="AT54" s="10"/>
      <c r="AU54" s="10"/>
      <c r="AV54" s="10"/>
      <c r="AW54" s="10"/>
      <c r="AX54" s="10"/>
      <c r="AY54" s="15">
        <f>SUM(K54:AX54)</f>
        <v>15</v>
      </c>
      <c r="BA54" s="23" t="s">
        <v>59</v>
      </c>
      <c r="BB54" s="22"/>
      <c r="BC54" s="15">
        <f>AY54</f>
        <v>15</v>
      </c>
    </row>
    <row r="55" spans="2:59">
      <c r="B55" s="3" t="s">
        <v>40</v>
      </c>
      <c r="C55" s="8"/>
      <c r="D55" s="8"/>
      <c r="E55" s="8"/>
      <c r="F55" s="8"/>
      <c r="G55" s="8"/>
      <c r="H55" s="8"/>
      <c r="I55" s="8"/>
      <c r="J55" s="8"/>
      <c r="K55" s="9">
        <f t="shared" ref="K55:AY55" si="81">K50+K51-K53</f>
        <v>0</v>
      </c>
      <c r="L55" s="9">
        <f t="shared" si="81"/>
        <v>-35</v>
      </c>
      <c r="M55" s="9">
        <f t="shared" si="81"/>
        <v>-900</v>
      </c>
      <c r="N55" s="9">
        <f t="shared" si="81"/>
        <v>0</v>
      </c>
      <c r="O55" s="9">
        <f t="shared" si="81"/>
        <v>-180</v>
      </c>
      <c r="P55" s="9">
        <f t="shared" si="81"/>
        <v>0</v>
      </c>
      <c r="Q55" s="9">
        <f t="shared" si="81"/>
        <v>0</v>
      </c>
      <c r="R55" s="9">
        <f t="shared" si="81"/>
        <v>0</v>
      </c>
      <c r="S55" s="9">
        <f t="shared" si="81"/>
        <v>-68</v>
      </c>
      <c r="T55" s="9">
        <f t="shared" si="81"/>
        <v>0</v>
      </c>
      <c r="U55" s="9">
        <f t="shared" si="81"/>
        <v>-10</v>
      </c>
      <c r="V55" s="9">
        <f t="shared" si="81"/>
        <v>0</v>
      </c>
      <c r="W55" s="9">
        <f t="shared" si="81"/>
        <v>-33</v>
      </c>
      <c r="X55" s="9">
        <f t="shared" si="81"/>
        <v>0</v>
      </c>
      <c r="Y55" s="9">
        <f t="shared" si="81"/>
        <v>-16</v>
      </c>
      <c r="Z55" s="9">
        <f t="shared" si="81"/>
        <v>0</v>
      </c>
      <c r="AA55" s="9">
        <f t="shared" ref="AA55:AK55" si="82">AA50+AA51-AA53</f>
        <v>-3450</v>
      </c>
      <c r="AB55" s="9">
        <f t="shared" si="82"/>
        <v>-150</v>
      </c>
      <c r="AC55" s="9">
        <f t="shared" si="82"/>
        <v>0</v>
      </c>
      <c r="AD55" s="9">
        <f t="shared" si="82"/>
        <v>-6</v>
      </c>
      <c r="AE55" s="9">
        <f t="shared" si="82"/>
        <v>-1104</v>
      </c>
      <c r="AF55" s="9">
        <f t="shared" si="82"/>
        <v>0</v>
      </c>
      <c r="AG55" s="9">
        <f t="shared" si="82"/>
        <v>5491</v>
      </c>
      <c r="AH55" s="9">
        <f t="shared" si="82"/>
        <v>6408</v>
      </c>
      <c r="AI55" s="9">
        <f t="shared" si="82"/>
        <v>-5312</v>
      </c>
      <c r="AJ55" s="9">
        <f t="shared" si="82"/>
        <v>0</v>
      </c>
      <c r="AK55" s="9">
        <f t="shared" si="82"/>
        <v>0</v>
      </c>
      <c r="AL55" s="9">
        <f t="shared" si="81"/>
        <v>0</v>
      </c>
      <c r="AM55" s="9">
        <f t="shared" si="81"/>
        <v>0</v>
      </c>
      <c r="AN55" s="9">
        <f t="shared" ref="AN55:AR55" si="83">AN50+AN51-AN53</f>
        <v>0</v>
      </c>
      <c r="AO55" s="9">
        <f t="shared" si="83"/>
        <v>-15</v>
      </c>
      <c r="AP55" s="9">
        <f t="shared" si="83"/>
        <v>0</v>
      </c>
      <c r="AQ55" s="9">
        <f t="shared" si="83"/>
        <v>0</v>
      </c>
      <c r="AR55" s="9">
        <f t="shared" si="83"/>
        <v>0</v>
      </c>
      <c r="AS55" s="9">
        <f t="shared" ref="AS55:AX55" si="84">AS50+AS51-AS53</f>
        <v>0</v>
      </c>
      <c r="AT55" s="9">
        <f t="shared" si="84"/>
        <v>0</v>
      </c>
      <c r="AU55" s="9">
        <f t="shared" si="84"/>
        <v>0</v>
      </c>
      <c r="AV55" s="9">
        <f t="shared" si="84"/>
        <v>0</v>
      </c>
      <c r="AW55" s="9">
        <f t="shared" si="84"/>
        <v>0</v>
      </c>
      <c r="AX55" s="9">
        <f t="shared" si="84"/>
        <v>0</v>
      </c>
      <c r="AY55" s="14">
        <f t="shared" si="81"/>
        <v>620</v>
      </c>
      <c r="BA55" s="21" t="s">
        <v>40</v>
      </c>
      <c r="BB55" s="22"/>
      <c r="BC55" s="14">
        <f t="shared" ref="BC55" si="85">BC50+BC51-BC53</f>
        <v>620</v>
      </c>
    </row>
    <row r="56" spans="2:59">
      <c r="B56" s="4" t="s">
        <v>41</v>
      </c>
      <c r="C56" s="8"/>
      <c r="D56" s="8"/>
      <c r="E56" s="8"/>
      <c r="F56" s="8"/>
      <c r="G56" s="8"/>
      <c r="H56" s="8"/>
      <c r="I56" s="8"/>
      <c r="J56" s="8"/>
      <c r="K56" s="11">
        <f t="shared" ref="K56:AY56" si="86">K57</f>
        <v>0</v>
      </c>
      <c r="L56" s="11">
        <f t="shared" si="86"/>
        <v>0</v>
      </c>
      <c r="M56" s="11">
        <f t="shared" si="86"/>
        <v>0</v>
      </c>
      <c r="N56" s="11">
        <f t="shared" si="86"/>
        <v>0</v>
      </c>
      <c r="O56" s="11">
        <f t="shared" si="86"/>
        <v>0</v>
      </c>
      <c r="P56" s="11">
        <f t="shared" si="86"/>
        <v>0</v>
      </c>
      <c r="Q56" s="11">
        <f t="shared" si="86"/>
        <v>0</v>
      </c>
      <c r="R56" s="11">
        <f t="shared" si="86"/>
        <v>0</v>
      </c>
      <c r="S56" s="11">
        <f t="shared" si="86"/>
        <v>0</v>
      </c>
      <c r="T56" s="11">
        <f t="shared" si="86"/>
        <v>0</v>
      </c>
      <c r="U56" s="11">
        <f t="shared" si="86"/>
        <v>0</v>
      </c>
      <c r="V56" s="11">
        <f t="shared" si="86"/>
        <v>0</v>
      </c>
      <c r="W56" s="11">
        <f t="shared" si="86"/>
        <v>0</v>
      </c>
      <c r="X56" s="11">
        <f t="shared" si="86"/>
        <v>0</v>
      </c>
      <c r="Y56" s="11">
        <f t="shared" si="86"/>
        <v>0</v>
      </c>
      <c r="Z56" s="11">
        <f t="shared" si="86"/>
        <v>0</v>
      </c>
      <c r="AA56" s="11">
        <f t="shared" si="86"/>
        <v>0</v>
      </c>
      <c r="AB56" s="11">
        <f t="shared" si="86"/>
        <v>0</v>
      </c>
      <c r="AC56" s="11">
        <f t="shared" si="86"/>
        <v>0</v>
      </c>
      <c r="AD56" s="11">
        <f t="shared" si="86"/>
        <v>0</v>
      </c>
      <c r="AE56" s="11">
        <f t="shared" si="86"/>
        <v>0</v>
      </c>
      <c r="AF56" s="11">
        <f t="shared" si="86"/>
        <v>0</v>
      </c>
      <c r="AG56" s="11">
        <f t="shared" si="86"/>
        <v>0</v>
      </c>
      <c r="AH56" s="11">
        <f t="shared" si="86"/>
        <v>0</v>
      </c>
      <c r="AI56" s="11">
        <f t="shared" si="86"/>
        <v>0</v>
      </c>
      <c r="AJ56" s="11">
        <f t="shared" si="86"/>
        <v>0</v>
      </c>
      <c r="AK56" s="11">
        <f t="shared" si="86"/>
        <v>0</v>
      </c>
      <c r="AL56" s="11">
        <f t="shared" si="86"/>
        <v>0</v>
      </c>
      <c r="AM56" s="11">
        <f t="shared" si="86"/>
        <v>24</v>
      </c>
      <c r="AN56" s="11">
        <f t="shared" si="86"/>
        <v>0</v>
      </c>
      <c r="AO56" s="11">
        <f t="shared" si="86"/>
        <v>0</v>
      </c>
      <c r="AP56" s="11">
        <f t="shared" si="86"/>
        <v>0</v>
      </c>
      <c r="AQ56" s="11">
        <f t="shared" si="86"/>
        <v>0</v>
      </c>
      <c r="AR56" s="11">
        <f t="shared" si="86"/>
        <v>0</v>
      </c>
      <c r="AS56" s="11">
        <f t="shared" si="86"/>
        <v>0</v>
      </c>
      <c r="AT56" s="11">
        <f t="shared" si="86"/>
        <v>0</v>
      </c>
      <c r="AU56" s="11">
        <f t="shared" si="86"/>
        <v>0</v>
      </c>
      <c r="AV56" s="11">
        <f t="shared" si="86"/>
        <v>0</v>
      </c>
      <c r="AW56" s="11">
        <f t="shared" si="86"/>
        <v>0</v>
      </c>
      <c r="AX56" s="11">
        <f t="shared" si="86"/>
        <v>0</v>
      </c>
      <c r="AY56" s="15">
        <f t="shared" si="86"/>
        <v>24</v>
      </c>
      <c r="BA56" s="23" t="s">
        <v>41</v>
      </c>
      <c r="BB56" s="22"/>
      <c r="BC56" s="15">
        <f t="shared" ref="BC56" si="87">BC57</f>
        <v>24</v>
      </c>
    </row>
    <row r="57" spans="2:59">
      <c r="B57" s="4" t="s">
        <v>42</v>
      </c>
      <c r="C57" s="8"/>
      <c r="D57" s="8"/>
      <c r="E57" s="8"/>
      <c r="F57" s="8"/>
      <c r="G57" s="8"/>
      <c r="H57" s="8"/>
      <c r="I57" s="8"/>
      <c r="J57" s="8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>
        <f>104-80</f>
        <v>24</v>
      </c>
      <c r="AN57" s="10"/>
      <c r="AO57" s="10"/>
      <c r="AP57" s="10"/>
      <c r="AQ57" s="10"/>
      <c r="AR57" s="10"/>
      <c r="AS57" s="10"/>
      <c r="AT57" s="10"/>
      <c r="AU57" s="10"/>
      <c r="AV57" s="10"/>
      <c r="AW57" s="10"/>
      <c r="AX57" s="10"/>
      <c r="AY57" s="15">
        <f>SUM(K57:AX57)</f>
        <v>24</v>
      </c>
      <c r="BA57" s="23" t="s">
        <v>42</v>
      </c>
      <c r="BB57" s="22"/>
      <c r="BC57" s="15">
        <f>AY57</f>
        <v>24</v>
      </c>
    </row>
    <row r="58" spans="2:59">
      <c r="B58" s="4" t="s">
        <v>43</v>
      </c>
      <c r="C58" s="8"/>
      <c r="D58" s="8"/>
      <c r="E58" s="8"/>
      <c r="F58" s="8"/>
      <c r="G58" s="8"/>
      <c r="H58" s="8"/>
      <c r="I58" s="8"/>
      <c r="J58" s="8"/>
      <c r="K58" s="11">
        <f t="shared" ref="K58:AY58" si="88">SUM(K59:K61)</f>
        <v>0</v>
      </c>
      <c r="L58" s="11">
        <f t="shared" si="88"/>
        <v>0</v>
      </c>
      <c r="M58" s="11">
        <f t="shared" si="88"/>
        <v>0</v>
      </c>
      <c r="N58" s="11">
        <f t="shared" si="88"/>
        <v>0</v>
      </c>
      <c r="O58" s="11">
        <f t="shared" si="88"/>
        <v>0</v>
      </c>
      <c r="P58" s="11">
        <f t="shared" si="88"/>
        <v>0</v>
      </c>
      <c r="Q58" s="11">
        <f t="shared" si="88"/>
        <v>0</v>
      </c>
      <c r="R58" s="11">
        <f t="shared" si="88"/>
        <v>0</v>
      </c>
      <c r="S58" s="11">
        <f t="shared" si="88"/>
        <v>0</v>
      </c>
      <c r="T58" s="11">
        <f t="shared" si="88"/>
        <v>0</v>
      </c>
      <c r="U58" s="11">
        <f t="shared" si="88"/>
        <v>0</v>
      </c>
      <c r="V58" s="11">
        <f t="shared" si="88"/>
        <v>0</v>
      </c>
      <c r="W58" s="11">
        <f t="shared" si="88"/>
        <v>0</v>
      </c>
      <c r="X58" s="11">
        <f t="shared" si="88"/>
        <v>0</v>
      </c>
      <c r="Y58" s="11">
        <f t="shared" si="88"/>
        <v>0</v>
      </c>
      <c r="Z58" s="11">
        <f t="shared" si="88"/>
        <v>0</v>
      </c>
      <c r="AA58" s="11">
        <f t="shared" ref="AA58:AK58" si="89">SUM(AA59:AA61)</f>
        <v>0</v>
      </c>
      <c r="AB58" s="11">
        <f t="shared" si="89"/>
        <v>0</v>
      </c>
      <c r="AC58" s="11">
        <f t="shared" si="89"/>
        <v>0</v>
      </c>
      <c r="AD58" s="11">
        <f t="shared" si="89"/>
        <v>0</v>
      </c>
      <c r="AE58" s="11">
        <f t="shared" si="89"/>
        <v>0</v>
      </c>
      <c r="AF58" s="11">
        <f t="shared" si="89"/>
        <v>0</v>
      </c>
      <c r="AG58" s="11">
        <f t="shared" si="89"/>
        <v>0</v>
      </c>
      <c r="AH58" s="11">
        <f t="shared" si="89"/>
        <v>0</v>
      </c>
      <c r="AI58" s="11">
        <f t="shared" si="89"/>
        <v>0</v>
      </c>
      <c r="AJ58" s="11">
        <f t="shared" si="89"/>
        <v>0</v>
      </c>
      <c r="AK58" s="11">
        <f t="shared" si="89"/>
        <v>0</v>
      </c>
      <c r="AL58" s="11">
        <f t="shared" si="88"/>
        <v>0</v>
      </c>
      <c r="AM58" s="11">
        <f t="shared" si="88"/>
        <v>0</v>
      </c>
      <c r="AN58" s="11">
        <f t="shared" ref="AN58:AR58" si="90">SUM(AN59:AN61)</f>
        <v>10</v>
      </c>
      <c r="AO58" s="11">
        <f t="shared" si="90"/>
        <v>0</v>
      </c>
      <c r="AP58" s="11">
        <f t="shared" si="90"/>
        <v>0</v>
      </c>
      <c r="AQ58" s="11">
        <f t="shared" si="90"/>
        <v>21</v>
      </c>
      <c r="AR58" s="11">
        <f t="shared" si="90"/>
        <v>0</v>
      </c>
      <c r="AS58" s="11">
        <f t="shared" ref="AS58:AX58" si="91">SUM(AS59:AS61)</f>
        <v>63</v>
      </c>
      <c r="AT58" s="11">
        <f t="shared" si="91"/>
        <v>0</v>
      </c>
      <c r="AU58" s="11">
        <f t="shared" si="91"/>
        <v>36</v>
      </c>
      <c r="AV58" s="11">
        <f t="shared" si="91"/>
        <v>0</v>
      </c>
      <c r="AW58" s="11">
        <f t="shared" si="91"/>
        <v>0</v>
      </c>
      <c r="AX58" s="11">
        <f t="shared" si="91"/>
        <v>0</v>
      </c>
      <c r="AY58" s="15">
        <f t="shared" si="88"/>
        <v>130</v>
      </c>
      <c r="BA58" s="23" t="s">
        <v>43</v>
      </c>
      <c r="BB58" s="22"/>
      <c r="BC58" s="15">
        <f t="shared" ref="BC58" si="92">SUM(BC59:BC61)</f>
        <v>130</v>
      </c>
    </row>
    <row r="59" spans="2:59">
      <c r="B59" s="4" t="s">
        <v>44</v>
      </c>
      <c r="C59" s="8"/>
      <c r="D59" s="8"/>
      <c r="E59" s="8"/>
      <c r="F59" s="8"/>
      <c r="G59" s="8"/>
      <c r="H59" s="8"/>
      <c r="I59" s="8"/>
      <c r="J59" s="8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10"/>
      <c r="AP59" s="10"/>
      <c r="AQ59" s="10">
        <v>21</v>
      </c>
      <c r="AR59" s="10"/>
      <c r="AS59" s="10">
        <v>63</v>
      </c>
      <c r="AT59" s="10"/>
      <c r="AU59" s="10">
        <v>36</v>
      </c>
      <c r="AV59" s="10"/>
      <c r="AW59" s="10"/>
      <c r="AX59" s="10"/>
      <c r="AY59" s="15">
        <f>SUM(K59:AX59)</f>
        <v>120</v>
      </c>
      <c r="BA59" s="23" t="s">
        <v>44</v>
      </c>
      <c r="BB59" s="22"/>
      <c r="BC59" s="15">
        <f>AY59</f>
        <v>120</v>
      </c>
    </row>
    <row r="60" spans="2:59">
      <c r="B60" s="4" t="s">
        <v>45</v>
      </c>
      <c r="C60" s="8"/>
      <c r="D60" s="8"/>
      <c r="E60" s="8"/>
      <c r="F60" s="8"/>
      <c r="G60" s="8"/>
      <c r="H60" s="8"/>
      <c r="I60" s="8"/>
      <c r="J60" s="8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0"/>
      <c r="AK60" s="10"/>
      <c r="AL60" s="10"/>
      <c r="AM60" s="10"/>
      <c r="AN60" s="10"/>
      <c r="AO60" s="10"/>
      <c r="AP60" s="10"/>
      <c r="AQ60" s="10"/>
      <c r="AR60" s="10"/>
      <c r="AS60" s="10"/>
      <c r="AT60" s="10"/>
      <c r="AU60" s="10"/>
      <c r="AV60" s="10"/>
      <c r="AW60" s="10"/>
      <c r="AX60" s="10"/>
      <c r="AY60" s="15">
        <f>SUM(K60:AX60)</f>
        <v>0</v>
      </c>
      <c r="BA60" s="23" t="s">
        <v>45</v>
      </c>
      <c r="BB60" s="22"/>
      <c r="BC60" s="15">
        <f>AY60</f>
        <v>0</v>
      </c>
    </row>
    <row r="61" spans="2:59">
      <c r="B61" s="4" t="s">
        <v>46</v>
      </c>
      <c r="C61" s="8"/>
      <c r="D61" s="8"/>
      <c r="E61" s="8"/>
      <c r="F61" s="8"/>
      <c r="G61" s="8"/>
      <c r="H61" s="8"/>
      <c r="I61" s="8"/>
      <c r="J61" s="8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0"/>
      <c r="AK61" s="10"/>
      <c r="AL61" s="10"/>
      <c r="AM61" s="10"/>
      <c r="AN61" s="10">
        <v>10</v>
      </c>
      <c r="AO61" s="10"/>
      <c r="AP61" s="10"/>
      <c r="AQ61" s="10"/>
      <c r="AR61" s="10"/>
      <c r="AS61" s="10"/>
      <c r="AT61" s="10"/>
      <c r="AU61" s="10"/>
      <c r="AV61" s="10"/>
      <c r="AW61" s="10"/>
      <c r="AX61" s="10"/>
      <c r="AY61" s="15">
        <f>SUM(K61:AX61)</f>
        <v>10</v>
      </c>
      <c r="BA61" s="23" t="s">
        <v>46</v>
      </c>
      <c r="BB61" s="22"/>
      <c r="BC61" s="15">
        <f>AY61</f>
        <v>10</v>
      </c>
    </row>
    <row r="62" spans="2:59">
      <c r="B62" s="3" t="s">
        <v>47</v>
      </c>
      <c r="C62" s="8"/>
      <c r="D62" s="8"/>
      <c r="E62" s="8"/>
      <c r="F62" s="8"/>
      <c r="G62" s="8"/>
      <c r="H62" s="8"/>
      <c r="I62" s="8"/>
      <c r="J62" s="8"/>
      <c r="K62" s="9">
        <f t="shared" ref="K62:AY62" si="93">K55+K56-K58</f>
        <v>0</v>
      </c>
      <c r="L62" s="9">
        <f t="shared" si="93"/>
        <v>-35</v>
      </c>
      <c r="M62" s="9">
        <f t="shared" si="93"/>
        <v>-900</v>
      </c>
      <c r="N62" s="9">
        <f t="shared" si="93"/>
        <v>0</v>
      </c>
      <c r="O62" s="9">
        <f t="shared" si="93"/>
        <v>-180</v>
      </c>
      <c r="P62" s="9">
        <f t="shared" si="93"/>
        <v>0</v>
      </c>
      <c r="Q62" s="9">
        <f t="shared" si="93"/>
        <v>0</v>
      </c>
      <c r="R62" s="9">
        <f t="shared" si="93"/>
        <v>0</v>
      </c>
      <c r="S62" s="9">
        <f t="shared" si="93"/>
        <v>-68</v>
      </c>
      <c r="T62" s="9">
        <f t="shared" si="93"/>
        <v>0</v>
      </c>
      <c r="U62" s="9">
        <f t="shared" si="93"/>
        <v>-10</v>
      </c>
      <c r="V62" s="9">
        <f t="shared" si="93"/>
        <v>0</v>
      </c>
      <c r="W62" s="9">
        <f t="shared" si="93"/>
        <v>-33</v>
      </c>
      <c r="X62" s="9">
        <f t="shared" si="93"/>
        <v>0</v>
      </c>
      <c r="Y62" s="9">
        <f t="shared" si="93"/>
        <v>-16</v>
      </c>
      <c r="Z62" s="9">
        <f t="shared" si="93"/>
        <v>0</v>
      </c>
      <c r="AA62" s="9">
        <f t="shared" ref="AA62:AK62" si="94">AA55+AA56-AA58</f>
        <v>-3450</v>
      </c>
      <c r="AB62" s="9">
        <f t="shared" si="94"/>
        <v>-150</v>
      </c>
      <c r="AC62" s="9">
        <f t="shared" si="94"/>
        <v>0</v>
      </c>
      <c r="AD62" s="9">
        <f t="shared" si="94"/>
        <v>-6</v>
      </c>
      <c r="AE62" s="9">
        <f t="shared" si="94"/>
        <v>-1104</v>
      </c>
      <c r="AF62" s="9">
        <f t="shared" si="94"/>
        <v>0</v>
      </c>
      <c r="AG62" s="9">
        <f t="shared" si="94"/>
        <v>5491</v>
      </c>
      <c r="AH62" s="9">
        <f t="shared" si="94"/>
        <v>6408</v>
      </c>
      <c r="AI62" s="9">
        <f t="shared" si="94"/>
        <v>-5312</v>
      </c>
      <c r="AJ62" s="9">
        <f t="shared" si="94"/>
        <v>0</v>
      </c>
      <c r="AK62" s="9">
        <f t="shared" si="94"/>
        <v>0</v>
      </c>
      <c r="AL62" s="9">
        <f t="shared" si="93"/>
        <v>0</v>
      </c>
      <c r="AM62" s="9">
        <f t="shared" si="93"/>
        <v>24</v>
      </c>
      <c r="AN62" s="9">
        <f t="shared" ref="AN62:AR62" si="95">AN55+AN56-AN58</f>
        <v>-10</v>
      </c>
      <c r="AO62" s="9">
        <f t="shared" si="95"/>
        <v>-15</v>
      </c>
      <c r="AP62" s="9">
        <f t="shared" si="95"/>
        <v>0</v>
      </c>
      <c r="AQ62" s="9">
        <f t="shared" si="95"/>
        <v>-21</v>
      </c>
      <c r="AR62" s="9">
        <f t="shared" si="95"/>
        <v>0</v>
      </c>
      <c r="AS62" s="9">
        <f t="shared" ref="AS62:AX62" si="96">AS55+AS56-AS58</f>
        <v>-63</v>
      </c>
      <c r="AT62" s="9">
        <f t="shared" si="96"/>
        <v>0</v>
      </c>
      <c r="AU62" s="9">
        <f t="shared" si="96"/>
        <v>-36</v>
      </c>
      <c r="AV62" s="9">
        <f t="shared" si="96"/>
        <v>0</v>
      </c>
      <c r="AW62" s="9">
        <f t="shared" si="96"/>
        <v>0</v>
      </c>
      <c r="AX62" s="9">
        <f t="shared" si="96"/>
        <v>0</v>
      </c>
      <c r="AY62" s="14">
        <f t="shared" si="93"/>
        <v>514</v>
      </c>
      <c r="BA62" s="21" t="s">
        <v>47</v>
      </c>
      <c r="BB62" s="22"/>
      <c r="BC62" s="14">
        <f t="shared" ref="BC62" si="97">BC55+BC56-BC58</f>
        <v>514</v>
      </c>
    </row>
    <row r="63" spans="2:59">
      <c r="B63" s="4" t="s">
        <v>48</v>
      </c>
      <c r="C63" s="8"/>
      <c r="D63" s="8"/>
      <c r="E63" s="8"/>
      <c r="F63" s="8"/>
      <c r="G63" s="8"/>
      <c r="H63" s="8"/>
      <c r="I63" s="8"/>
      <c r="J63" s="8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0"/>
      <c r="AK63" s="10"/>
      <c r="AL63" s="10"/>
      <c r="AM63" s="10"/>
      <c r="AN63" s="10"/>
      <c r="AO63" s="10"/>
      <c r="AP63" s="10"/>
      <c r="AQ63" s="10"/>
      <c r="AR63" s="10"/>
      <c r="AS63" s="10"/>
      <c r="AT63" s="10"/>
      <c r="AU63" s="10"/>
      <c r="AV63" s="10"/>
      <c r="AW63" s="10">
        <v>46</v>
      </c>
      <c r="AX63" s="10"/>
      <c r="AY63" s="15">
        <f>SUM(K63:AX63)</f>
        <v>46</v>
      </c>
      <c r="BA63" s="23" t="s">
        <v>48</v>
      </c>
      <c r="BB63" s="22"/>
      <c r="BC63" s="15">
        <f>AY63</f>
        <v>46</v>
      </c>
    </row>
    <row r="64" spans="2:59">
      <c r="B64" s="3" t="s">
        <v>49</v>
      </c>
      <c r="C64" s="8"/>
      <c r="D64" s="8"/>
      <c r="E64" s="8"/>
      <c r="F64" s="8"/>
      <c r="G64" s="8"/>
      <c r="H64" s="8"/>
      <c r="I64" s="8"/>
      <c r="J64" s="8"/>
      <c r="K64" s="9">
        <f t="shared" ref="K64:AY64" si="98">K62-K63</f>
        <v>0</v>
      </c>
      <c r="L64" s="9">
        <f t="shared" si="98"/>
        <v>-35</v>
      </c>
      <c r="M64" s="9">
        <f t="shared" si="98"/>
        <v>-900</v>
      </c>
      <c r="N64" s="9">
        <f t="shared" si="98"/>
        <v>0</v>
      </c>
      <c r="O64" s="9">
        <f t="shared" si="98"/>
        <v>-180</v>
      </c>
      <c r="P64" s="9">
        <f t="shared" si="98"/>
        <v>0</v>
      </c>
      <c r="Q64" s="9">
        <f t="shared" si="98"/>
        <v>0</v>
      </c>
      <c r="R64" s="9">
        <f t="shared" si="98"/>
        <v>0</v>
      </c>
      <c r="S64" s="9">
        <f t="shared" si="98"/>
        <v>-68</v>
      </c>
      <c r="T64" s="9">
        <f t="shared" si="98"/>
        <v>0</v>
      </c>
      <c r="U64" s="9">
        <f t="shared" si="98"/>
        <v>-10</v>
      </c>
      <c r="V64" s="9">
        <f t="shared" si="98"/>
        <v>0</v>
      </c>
      <c r="W64" s="9">
        <f t="shared" si="98"/>
        <v>-33</v>
      </c>
      <c r="X64" s="9">
        <f t="shared" si="98"/>
        <v>0</v>
      </c>
      <c r="Y64" s="9">
        <f t="shared" si="98"/>
        <v>-16</v>
      </c>
      <c r="Z64" s="9">
        <f t="shared" si="98"/>
        <v>0</v>
      </c>
      <c r="AA64" s="9">
        <f t="shared" ref="AA64:AK64" si="99">AA62-AA63</f>
        <v>-3450</v>
      </c>
      <c r="AB64" s="9">
        <f t="shared" si="99"/>
        <v>-150</v>
      </c>
      <c r="AC64" s="9">
        <f t="shared" si="99"/>
        <v>0</v>
      </c>
      <c r="AD64" s="9">
        <f t="shared" si="99"/>
        <v>-6</v>
      </c>
      <c r="AE64" s="9">
        <f t="shared" si="99"/>
        <v>-1104</v>
      </c>
      <c r="AF64" s="9">
        <f t="shared" si="99"/>
        <v>0</v>
      </c>
      <c r="AG64" s="9">
        <f t="shared" si="99"/>
        <v>5491</v>
      </c>
      <c r="AH64" s="9">
        <f t="shared" si="99"/>
        <v>6408</v>
      </c>
      <c r="AI64" s="9">
        <f t="shared" si="99"/>
        <v>-5312</v>
      </c>
      <c r="AJ64" s="9">
        <f t="shared" si="99"/>
        <v>0</v>
      </c>
      <c r="AK64" s="9">
        <f t="shared" si="99"/>
        <v>0</v>
      </c>
      <c r="AL64" s="9">
        <f t="shared" si="98"/>
        <v>0</v>
      </c>
      <c r="AM64" s="9">
        <f t="shared" si="98"/>
        <v>24</v>
      </c>
      <c r="AN64" s="9">
        <f t="shared" ref="AN64:AR64" si="100">AN62-AN63</f>
        <v>-10</v>
      </c>
      <c r="AO64" s="9">
        <f t="shared" si="100"/>
        <v>-15</v>
      </c>
      <c r="AP64" s="9">
        <f t="shared" si="100"/>
        <v>0</v>
      </c>
      <c r="AQ64" s="9">
        <f t="shared" si="100"/>
        <v>-21</v>
      </c>
      <c r="AR64" s="9">
        <f t="shared" si="100"/>
        <v>0</v>
      </c>
      <c r="AS64" s="9">
        <f t="shared" ref="AS64:AX64" si="101">AS62-AS63</f>
        <v>-63</v>
      </c>
      <c r="AT64" s="9">
        <f t="shared" si="101"/>
        <v>0</v>
      </c>
      <c r="AU64" s="9">
        <f t="shared" si="101"/>
        <v>-36</v>
      </c>
      <c r="AV64" s="9">
        <f t="shared" si="101"/>
        <v>0</v>
      </c>
      <c r="AW64" s="9">
        <f t="shared" si="101"/>
        <v>-46</v>
      </c>
      <c r="AX64" s="9">
        <f t="shared" si="101"/>
        <v>0</v>
      </c>
      <c r="AY64" s="14">
        <f t="shared" si="98"/>
        <v>468</v>
      </c>
      <c r="BA64" s="21" t="s">
        <v>49</v>
      </c>
      <c r="BB64" s="22"/>
      <c r="BC64" s="14">
        <f t="shared" ref="BC64" si="102">BC62-BC63</f>
        <v>468</v>
      </c>
    </row>
    <row r="65" spans="2:51" ht="15" customHeight="1"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  <c r="AI65" s="8"/>
      <c r="AJ65" s="8"/>
      <c r="AK65" s="8"/>
      <c r="AL65" s="8"/>
      <c r="AM65" s="8"/>
      <c r="AN65" s="8"/>
      <c r="AO65" s="8"/>
      <c r="AP65" s="8"/>
      <c r="AQ65" s="8"/>
      <c r="AR65" s="8"/>
      <c r="AS65" s="8"/>
      <c r="AT65" s="8"/>
      <c r="AU65" s="8"/>
      <c r="AV65" s="8"/>
      <c r="AW65" s="8"/>
      <c r="AX65" s="8"/>
      <c r="AY65" s="8"/>
    </row>
    <row r="66" spans="2:51">
      <c r="B66" s="1" t="s">
        <v>123</v>
      </c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  <c r="AJ66" s="8"/>
      <c r="AK66" s="8"/>
      <c r="AL66" s="8"/>
      <c r="AM66" s="8"/>
      <c r="AN66" s="8"/>
      <c r="AO66" s="8"/>
      <c r="AP66" s="8"/>
      <c r="AQ66" s="8"/>
      <c r="AR66" s="8"/>
      <c r="AS66" s="8"/>
      <c r="AT66" s="8"/>
      <c r="AU66" s="8"/>
      <c r="AV66" s="8"/>
      <c r="AW66" s="8"/>
      <c r="AX66" s="8"/>
      <c r="AY66" s="8"/>
    </row>
    <row r="67" spans="2:51" ht="15" customHeight="1">
      <c r="B67" s="2" t="s">
        <v>61</v>
      </c>
      <c r="C67" s="8"/>
      <c r="D67" s="8"/>
      <c r="E67" s="8"/>
      <c r="F67" s="8"/>
      <c r="G67" s="8"/>
      <c r="H67" s="8"/>
      <c r="I67" s="8"/>
      <c r="J67" s="8"/>
      <c r="K67" s="10"/>
      <c r="L67" s="10"/>
      <c r="M67" s="10">
        <v>600</v>
      </c>
      <c r="N67" s="10"/>
      <c r="O67" s="10">
        <v>120</v>
      </c>
      <c r="P67" s="10"/>
      <c r="Q67" s="10"/>
      <c r="R67" s="10"/>
      <c r="S67" s="10">
        <v>61</v>
      </c>
      <c r="T67" s="10"/>
      <c r="U67" s="10">
        <v>9</v>
      </c>
      <c r="V67" s="10"/>
      <c r="W67" s="10"/>
      <c r="X67" s="10"/>
      <c r="Y67" s="10">
        <v>8</v>
      </c>
      <c r="Z67" s="10"/>
      <c r="AA67" s="10">
        <v>3450</v>
      </c>
      <c r="AB67" s="10">
        <f>7+110+16</f>
        <v>133</v>
      </c>
      <c r="AC67" s="10"/>
      <c r="AD67" s="10">
        <v>6</v>
      </c>
      <c r="AE67" s="10">
        <v>1104</v>
      </c>
      <c r="AF67" s="10"/>
      <c r="AG67" s="10"/>
      <c r="AH67" s="10"/>
      <c r="AI67" s="10"/>
      <c r="AJ67" s="10"/>
      <c r="AK67" s="10"/>
      <c r="AL67" s="10"/>
      <c r="AM67" s="10"/>
      <c r="AN67" s="10"/>
      <c r="AO67" s="10"/>
      <c r="AP67" s="10"/>
      <c r="AQ67" s="10"/>
      <c r="AR67" s="10"/>
      <c r="AS67" s="10"/>
      <c r="AT67" s="10"/>
      <c r="AU67" s="10"/>
      <c r="AV67" s="10"/>
      <c r="AW67" s="10"/>
      <c r="AX67" s="10"/>
      <c r="AY67" s="15">
        <f>SUM(K67:AX67)</f>
        <v>5491</v>
      </c>
    </row>
    <row r="68" spans="2:51">
      <c r="B68" s="2" t="s">
        <v>62</v>
      </c>
      <c r="C68" s="8"/>
      <c r="D68" s="8"/>
      <c r="E68" s="8"/>
      <c r="F68" s="8"/>
      <c r="G68" s="8"/>
      <c r="H68" s="8"/>
      <c r="I68" s="8"/>
      <c r="J68" s="8"/>
      <c r="K68" s="10"/>
      <c r="L68" s="10">
        <v>21</v>
      </c>
      <c r="M68" s="10">
        <v>180</v>
      </c>
      <c r="N68" s="10"/>
      <c r="O68" s="10">
        <v>36</v>
      </c>
      <c r="P68" s="10"/>
      <c r="Q68" s="10"/>
      <c r="R68" s="10"/>
      <c r="S68" s="10">
        <v>4</v>
      </c>
      <c r="T68" s="10"/>
      <c r="U68" s="10">
        <v>1</v>
      </c>
      <c r="V68" s="10"/>
      <c r="W68" s="10">
        <v>20</v>
      </c>
      <c r="X68" s="10"/>
      <c r="Y68" s="10">
        <v>8</v>
      </c>
      <c r="Z68" s="10"/>
      <c r="AA68" s="10"/>
      <c r="AB68" s="10">
        <v>17</v>
      </c>
      <c r="AC68" s="10"/>
      <c r="AD68" s="10"/>
      <c r="AE68" s="10"/>
      <c r="AF68" s="10"/>
      <c r="AG68" s="10"/>
      <c r="AH68" s="10"/>
      <c r="AI68" s="10"/>
      <c r="AJ68" s="10"/>
      <c r="AK68" s="10"/>
      <c r="AL68" s="10"/>
      <c r="AM68" s="10"/>
      <c r="AN68" s="10"/>
      <c r="AO68" s="10"/>
      <c r="AP68" s="10"/>
      <c r="AQ68" s="10"/>
      <c r="AR68" s="10"/>
      <c r="AS68" s="10"/>
      <c r="AT68" s="10"/>
      <c r="AU68" s="10"/>
      <c r="AV68" s="10"/>
      <c r="AW68" s="10"/>
      <c r="AX68" s="10"/>
      <c r="AY68" s="15">
        <f>SUM(K68:AX68)</f>
        <v>287</v>
      </c>
    </row>
    <row r="69" spans="2:51" ht="15" customHeight="1">
      <c r="B69" s="2" t="s">
        <v>63</v>
      </c>
      <c r="C69" s="8"/>
      <c r="D69" s="8"/>
      <c r="E69" s="8"/>
      <c r="F69" s="8"/>
      <c r="G69" s="8"/>
      <c r="H69" s="8"/>
      <c r="I69" s="8"/>
      <c r="J69" s="8"/>
      <c r="K69" s="10"/>
      <c r="L69" s="10">
        <v>14</v>
      </c>
      <c r="M69" s="10">
        <v>120</v>
      </c>
      <c r="N69" s="10"/>
      <c r="O69" s="10">
        <v>24</v>
      </c>
      <c r="P69" s="10"/>
      <c r="Q69" s="10"/>
      <c r="R69" s="10"/>
      <c r="S69" s="10">
        <v>3</v>
      </c>
      <c r="T69" s="10"/>
      <c r="U69" s="10"/>
      <c r="V69" s="10"/>
      <c r="W69" s="10">
        <v>13</v>
      </c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10"/>
      <c r="AK69" s="10"/>
      <c r="AL69" s="10"/>
      <c r="AM69" s="10"/>
      <c r="AN69" s="10"/>
      <c r="AO69" s="10"/>
      <c r="AP69" s="10"/>
      <c r="AQ69" s="10"/>
      <c r="AR69" s="10"/>
      <c r="AS69" s="10"/>
      <c r="AT69" s="10"/>
      <c r="AU69" s="10"/>
      <c r="AV69" s="10"/>
      <c r="AW69" s="10"/>
      <c r="AX69" s="10"/>
      <c r="AY69" s="15">
        <f>SUM(K69:AX69)</f>
        <v>174</v>
      </c>
    </row>
    <row r="70" spans="2:51"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8"/>
      <c r="AO70" s="8"/>
      <c r="AP70" s="8"/>
      <c r="AQ70" s="8"/>
      <c r="AR70" s="8"/>
      <c r="AS70" s="8"/>
      <c r="AT70" s="8"/>
      <c r="AU70" s="8"/>
      <c r="AV70" s="8"/>
      <c r="AW70" s="8"/>
      <c r="AX70" s="8"/>
      <c r="AY70" s="8"/>
    </row>
    <row r="71" spans="2:51" ht="15" customHeight="1">
      <c r="C71" s="8"/>
      <c r="D71" s="8"/>
      <c r="E71" s="8"/>
      <c r="F71" s="8"/>
      <c r="G71" s="8"/>
      <c r="H71" s="8"/>
      <c r="I71" s="8"/>
      <c r="J71" s="8"/>
    </row>
    <row r="72" spans="2:51">
      <c r="C72" s="8"/>
      <c r="D72" s="8"/>
      <c r="E72" s="8"/>
      <c r="F72" s="8"/>
      <c r="G72" s="8"/>
      <c r="H72" s="8"/>
      <c r="I72" s="8"/>
      <c r="J72" s="8"/>
    </row>
  </sheetData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2:N32"/>
  <sheetViews>
    <sheetView workbookViewId="0">
      <selection activeCell="F27" sqref="F27"/>
    </sheetView>
  </sheetViews>
  <sheetFormatPr defaultRowHeight="15"/>
  <cols>
    <col min="1" max="1" width="3.140625" customWidth="1"/>
    <col min="2" max="2" width="25.85546875" customWidth="1"/>
    <col min="4" max="4" width="2.7109375" customWidth="1"/>
    <col min="5" max="8" width="12.7109375" customWidth="1"/>
    <col min="9" max="9" width="2.7109375" customWidth="1"/>
    <col min="10" max="14" width="12.7109375" customWidth="1"/>
  </cols>
  <sheetData>
    <row r="2" spans="2:14">
      <c r="B2" t="s">
        <v>178</v>
      </c>
    </row>
    <row r="4" spans="2:14">
      <c r="B4" t="s">
        <v>176</v>
      </c>
    </row>
    <row r="5" spans="2:14">
      <c r="B5" s="56" t="s">
        <v>155</v>
      </c>
      <c r="C5" s="58" t="s">
        <v>156</v>
      </c>
      <c r="D5" s="46"/>
      <c r="E5" s="37" t="s">
        <v>171</v>
      </c>
      <c r="F5" s="38"/>
      <c r="G5" s="38"/>
      <c r="H5" s="39"/>
      <c r="I5" s="42"/>
      <c r="J5" s="37" t="s">
        <v>158</v>
      </c>
      <c r="K5" s="38"/>
      <c r="L5" s="38"/>
      <c r="M5" s="38"/>
      <c r="N5" s="39"/>
    </row>
    <row r="6" spans="2:14">
      <c r="B6" s="57"/>
      <c r="C6" s="59"/>
      <c r="D6" s="47"/>
      <c r="E6" s="33" t="s">
        <v>172</v>
      </c>
      <c r="F6" s="2" t="s">
        <v>173</v>
      </c>
      <c r="G6" s="33" t="s">
        <v>174</v>
      </c>
      <c r="H6" s="33" t="s">
        <v>175</v>
      </c>
      <c r="I6" s="43"/>
      <c r="J6" s="33" t="s">
        <v>172</v>
      </c>
      <c r="K6" s="2" t="s">
        <v>173</v>
      </c>
      <c r="L6" s="33" t="s">
        <v>157</v>
      </c>
      <c r="M6" s="33" t="s">
        <v>174</v>
      </c>
      <c r="N6" s="33" t="s">
        <v>175</v>
      </c>
    </row>
    <row r="7" spans="2:14">
      <c r="B7" s="33" t="s">
        <v>159</v>
      </c>
      <c r="C7" s="34" t="s">
        <v>160</v>
      </c>
      <c r="D7" s="48"/>
      <c r="E7" s="10">
        <v>0</v>
      </c>
      <c r="F7" s="10">
        <v>120</v>
      </c>
      <c r="G7" s="10"/>
      <c r="H7" s="11">
        <f>E7+F7-G7</f>
        <v>120</v>
      </c>
      <c r="I7" s="44"/>
      <c r="J7" s="10">
        <v>0</v>
      </c>
      <c r="K7" s="10">
        <v>120</v>
      </c>
      <c r="L7" s="10"/>
      <c r="M7" s="10"/>
      <c r="N7" s="11">
        <f t="shared" ref="N7:N15" si="0">J7+K7-M7-L7</f>
        <v>120</v>
      </c>
    </row>
    <row r="8" spans="2:14">
      <c r="B8" s="33" t="s">
        <v>161</v>
      </c>
      <c r="C8" s="35">
        <v>2.5000000000000001E-2</v>
      </c>
      <c r="D8" s="49"/>
      <c r="E8" s="10">
        <v>0</v>
      </c>
      <c r="F8" s="10">
        <v>320</v>
      </c>
      <c r="G8" s="10"/>
      <c r="H8" s="11">
        <f t="shared" ref="H8:H15" si="1">E8+F8-G8</f>
        <v>320</v>
      </c>
      <c r="I8" s="44"/>
      <c r="J8" s="10">
        <v>0</v>
      </c>
      <c r="K8" s="10">
        <v>320</v>
      </c>
      <c r="L8" s="10"/>
      <c r="M8" s="10"/>
      <c r="N8" s="11">
        <f t="shared" si="0"/>
        <v>320</v>
      </c>
    </row>
    <row r="9" spans="2:14">
      <c r="B9" s="33" t="s">
        <v>162</v>
      </c>
      <c r="C9" s="36">
        <v>0.14000000000000001</v>
      </c>
      <c r="D9" s="50"/>
      <c r="E9" s="10">
        <v>0</v>
      </c>
      <c r="F9" s="10">
        <v>157</v>
      </c>
      <c r="G9" s="10"/>
      <c r="H9" s="11">
        <f t="shared" si="1"/>
        <v>157</v>
      </c>
      <c r="I9" s="44"/>
      <c r="J9" s="10">
        <v>0</v>
      </c>
      <c r="K9" s="10">
        <v>157</v>
      </c>
      <c r="L9" s="10"/>
      <c r="M9" s="10"/>
      <c r="N9" s="11">
        <f t="shared" si="0"/>
        <v>157</v>
      </c>
    </row>
    <row r="10" spans="2:14">
      <c r="B10" s="33" t="s">
        <v>163</v>
      </c>
      <c r="C10" s="36">
        <v>0.14000000000000001</v>
      </c>
      <c r="D10" s="50"/>
      <c r="E10" s="10">
        <v>0</v>
      </c>
      <c r="F10" s="10">
        <v>157</v>
      </c>
      <c r="G10" s="10"/>
      <c r="H10" s="11">
        <f>E10+F10-G10</f>
        <v>157</v>
      </c>
      <c r="I10" s="44"/>
      <c r="J10" s="10">
        <v>0</v>
      </c>
      <c r="K10" s="10">
        <v>157</v>
      </c>
      <c r="L10" s="10"/>
      <c r="M10" s="10"/>
      <c r="N10" s="11">
        <f t="shared" si="0"/>
        <v>157</v>
      </c>
    </row>
    <row r="11" spans="2:14">
      <c r="B11" s="33" t="s">
        <v>164</v>
      </c>
      <c r="C11" s="36">
        <v>0.14000000000000001</v>
      </c>
      <c r="D11" s="50"/>
      <c r="E11" s="10">
        <v>0</v>
      </c>
      <c r="F11" s="10">
        <v>157</v>
      </c>
      <c r="G11" s="10"/>
      <c r="H11" s="11">
        <f t="shared" si="1"/>
        <v>157</v>
      </c>
      <c r="I11" s="44"/>
      <c r="J11" s="10">
        <v>0</v>
      </c>
      <c r="K11" s="10">
        <v>157</v>
      </c>
      <c r="L11" s="10"/>
      <c r="M11" s="10"/>
      <c r="N11" s="11">
        <f t="shared" si="0"/>
        <v>157</v>
      </c>
    </row>
    <row r="12" spans="2:14">
      <c r="B12" s="33" t="s">
        <v>165</v>
      </c>
      <c r="C12" s="36">
        <v>0.14000000000000001</v>
      </c>
      <c r="D12" s="50"/>
      <c r="E12" s="10">
        <v>0</v>
      </c>
      <c r="F12" s="10">
        <v>157</v>
      </c>
      <c r="G12" s="10"/>
      <c r="H12" s="11">
        <f t="shared" si="1"/>
        <v>157</v>
      </c>
      <c r="I12" s="44"/>
      <c r="J12" s="10">
        <v>0</v>
      </c>
      <c r="K12" s="10">
        <v>157</v>
      </c>
      <c r="L12" s="10"/>
      <c r="M12" s="10"/>
      <c r="N12" s="11">
        <f t="shared" si="0"/>
        <v>157</v>
      </c>
    </row>
    <row r="13" spans="2:14">
      <c r="B13" s="33" t="s">
        <v>166</v>
      </c>
      <c r="C13" s="36">
        <v>0.14000000000000001</v>
      </c>
      <c r="D13" s="50"/>
      <c r="E13" s="10">
        <v>0</v>
      </c>
      <c r="F13" s="10">
        <v>157</v>
      </c>
      <c r="G13" s="10"/>
      <c r="H13" s="11">
        <f t="shared" si="1"/>
        <v>157</v>
      </c>
      <c r="I13" s="44"/>
      <c r="J13" s="10">
        <v>0</v>
      </c>
      <c r="K13" s="10">
        <v>157</v>
      </c>
      <c r="L13" s="10"/>
      <c r="M13" s="10"/>
      <c r="N13" s="11">
        <f t="shared" si="0"/>
        <v>157</v>
      </c>
    </row>
    <row r="14" spans="2:14">
      <c r="B14" s="33" t="s">
        <v>167</v>
      </c>
      <c r="C14" s="36">
        <v>0.2</v>
      </c>
      <c r="D14" s="50"/>
      <c r="E14" s="10">
        <v>0</v>
      </c>
      <c r="F14" s="10">
        <v>80</v>
      </c>
      <c r="G14" s="10"/>
      <c r="H14" s="11">
        <f t="shared" si="1"/>
        <v>80</v>
      </c>
      <c r="I14" s="44"/>
      <c r="J14" s="10">
        <v>0</v>
      </c>
      <c r="K14" s="10">
        <v>80</v>
      </c>
      <c r="L14" s="10"/>
      <c r="M14" s="10"/>
      <c r="N14" s="11">
        <f t="shared" si="0"/>
        <v>80</v>
      </c>
    </row>
    <row r="15" spans="2:14">
      <c r="B15" s="33" t="s">
        <v>168</v>
      </c>
      <c r="C15" s="36">
        <v>0.2</v>
      </c>
      <c r="D15" s="50"/>
      <c r="E15" s="10">
        <v>0</v>
      </c>
      <c r="F15" s="10">
        <v>80</v>
      </c>
      <c r="G15" s="10"/>
      <c r="H15" s="11">
        <f t="shared" si="1"/>
        <v>80</v>
      </c>
      <c r="I15" s="44"/>
      <c r="J15" s="10">
        <v>0</v>
      </c>
      <c r="K15" s="10">
        <v>80</v>
      </c>
      <c r="L15" s="10"/>
      <c r="M15" s="10"/>
      <c r="N15" s="11">
        <f t="shared" si="0"/>
        <v>80</v>
      </c>
    </row>
    <row r="16" spans="2:14">
      <c r="B16" s="40" t="s">
        <v>170</v>
      </c>
      <c r="C16" s="41"/>
      <c r="D16" s="51"/>
      <c r="E16" s="9">
        <f>SUM(E7:E15)</f>
        <v>0</v>
      </c>
      <c r="F16" s="9">
        <f>SUM(F7:F15)</f>
        <v>1385</v>
      </c>
      <c r="G16" s="9">
        <f t="shared" ref="G16:N16" si="2">SUM(G7:G15)</f>
        <v>0</v>
      </c>
      <c r="H16" s="9">
        <f t="shared" si="2"/>
        <v>1385</v>
      </c>
      <c r="I16" s="45"/>
      <c r="J16" s="9">
        <f t="shared" si="2"/>
        <v>0</v>
      </c>
      <c r="K16" s="9">
        <f t="shared" si="2"/>
        <v>1385</v>
      </c>
      <c r="L16" s="9">
        <f>SUM(L7:L15)</f>
        <v>0</v>
      </c>
      <c r="M16" s="9">
        <f t="shared" si="2"/>
        <v>0</v>
      </c>
      <c r="N16" s="9">
        <f t="shared" si="2"/>
        <v>1385</v>
      </c>
    </row>
    <row r="19" spans="2:14">
      <c r="B19" t="s">
        <v>177</v>
      </c>
    </row>
    <row r="20" spans="2:14">
      <c r="B20" s="56" t="s">
        <v>155</v>
      </c>
      <c r="C20" s="58" t="s">
        <v>156</v>
      </c>
      <c r="D20" s="46"/>
      <c r="E20" s="37" t="s">
        <v>171</v>
      </c>
      <c r="F20" s="38"/>
      <c r="G20" s="38"/>
      <c r="H20" s="39"/>
      <c r="I20" s="42"/>
      <c r="J20" s="37" t="s">
        <v>158</v>
      </c>
      <c r="K20" s="38"/>
      <c r="L20" s="38"/>
      <c r="M20" s="38"/>
      <c r="N20" s="39"/>
    </row>
    <row r="21" spans="2:14">
      <c r="B21" s="57"/>
      <c r="C21" s="59"/>
      <c r="D21" s="47"/>
      <c r="E21" s="33" t="s">
        <v>172</v>
      </c>
      <c r="F21" s="2" t="s">
        <v>173</v>
      </c>
      <c r="G21" s="33" t="s">
        <v>174</v>
      </c>
      <c r="H21" s="33" t="s">
        <v>175</v>
      </c>
      <c r="I21" s="43"/>
      <c r="J21" s="33" t="s">
        <v>172</v>
      </c>
      <c r="K21" s="2" t="s">
        <v>173</v>
      </c>
      <c r="L21" s="33" t="s">
        <v>157</v>
      </c>
      <c r="M21" s="33" t="s">
        <v>174</v>
      </c>
      <c r="N21" s="33" t="s">
        <v>175</v>
      </c>
    </row>
    <row r="22" spans="2:14">
      <c r="B22" s="33" t="s">
        <v>159</v>
      </c>
      <c r="C22" s="34" t="s">
        <v>160</v>
      </c>
      <c r="D22" s="48"/>
      <c r="E22" s="11">
        <f>H7</f>
        <v>120</v>
      </c>
      <c r="F22" s="10"/>
      <c r="G22" s="10"/>
      <c r="H22" s="11">
        <f>E22+F22-G22</f>
        <v>120</v>
      </c>
      <c r="I22" s="44"/>
      <c r="J22" s="11">
        <f>N7</f>
        <v>120</v>
      </c>
      <c r="K22" s="10"/>
      <c r="L22" s="10">
        <v>0</v>
      </c>
      <c r="M22" s="10"/>
      <c r="N22" s="11">
        <f t="shared" ref="N22:N31" si="3">J22+K22-M22-L22</f>
        <v>120</v>
      </c>
    </row>
    <row r="23" spans="2:14">
      <c r="B23" s="33" t="s">
        <v>161</v>
      </c>
      <c r="C23" s="35">
        <v>2.5000000000000001E-2</v>
      </c>
      <c r="D23" s="49"/>
      <c r="E23" s="11">
        <f t="shared" ref="E23:E30" si="4">H8</f>
        <v>320</v>
      </c>
      <c r="F23" s="10"/>
      <c r="G23" s="10"/>
      <c r="H23" s="11">
        <f t="shared" ref="H23:H31" si="5">E23+F23-G23</f>
        <v>320</v>
      </c>
      <c r="I23" s="44"/>
      <c r="J23" s="11">
        <f t="shared" ref="J23:J30" si="6">N8</f>
        <v>320</v>
      </c>
      <c r="K23" s="10"/>
      <c r="L23" s="10">
        <v>8</v>
      </c>
      <c r="M23" s="10"/>
      <c r="N23" s="11">
        <f t="shared" si="3"/>
        <v>312</v>
      </c>
    </row>
    <row r="24" spans="2:14">
      <c r="B24" s="33" t="s">
        <v>162</v>
      </c>
      <c r="C24" s="36">
        <v>0.14000000000000001</v>
      </c>
      <c r="D24" s="50"/>
      <c r="E24" s="11">
        <f t="shared" si="4"/>
        <v>157</v>
      </c>
      <c r="F24" s="10"/>
      <c r="G24" s="10"/>
      <c r="H24" s="11">
        <f t="shared" si="5"/>
        <v>157</v>
      </c>
      <c r="I24" s="44"/>
      <c r="J24" s="11">
        <f t="shared" si="6"/>
        <v>157</v>
      </c>
      <c r="K24" s="10"/>
      <c r="L24" s="10">
        <v>22</v>
      </c>
      <c r="M24" s="10"/>
      <c r="N24" s="11">
        <f t="shared" si="3"/>
        <v>135</v>
      </c>
    </row>
    <row r="25" spans="2:14">
      <c r="B25" s="33" t="s">
        <v>163</v>
      </c>
      <c r="C25" s="36">
        <v>0.14000000000000001</v>
      </c>
      <c r="D25" s="50"/>
      <c r="E25" s="11">
        <f t="shared" si="4"/>
        <v>157</v>
      </c>
      <c r="F25" s="10"/>
      <c r="G25" s="10"/>
      <c r="H25" s="11">
        <f t="shared" si="5"/>
        <v>157</v>
      </c>
      <c r="I25" s="44"/>
      <c r="J25" s="11">
        <f t="shared" si="6"/>
        <v>157</v>
      </c>
      <c r="K25" s="10"/>
      <c r="L25" s="10">
        <v>22</v>
      </c>
      <c r="M25" s="10"/>
      <c r="N25" s="11">
        <f t="shared" si="3"/>
        <v>135</v>
      </c>
    </row>
    <row r="26" spans="2:14">
      <c r="B26" s="33" t="s">
        <v>164</v>
      </c>
      <c r="C26" s="36">
        <v>0.14000000000000001</v>
      </c>
      <c r="D26" s="50"/>
      <c r="E26" s="11">
        <f t="shared" si="4"/>
        <v>157</v>
      </c>
      <c r="F26" s="10"/>
      <c r="G26" s="10"/>
      <c r="H26" s="11">
        <f t="shared" si="5"/>
        <v>157</v>
      </c>
      <c r="I26" s="44"/>
      <c r="J26" s="11">
        <f t="shared" si="6"/>
        <v>157</v>
      </c>
      <c r="K26" s="10"/>
      <c r="L26" s="10">
        <v>22</v>
      </c>
      <c r="M26" s="10"/>
      <c r="N26" s="11">
        <f t="shared" si="3"/>
        <v>135</v>
      </c>
    </row>
    <row r="27" spans="2:14">
      <c r="B27" s="33" t="s">
        <v>165</v>
      </c>
      <c r="C27" s="36">
        <v>0.14000000000000001</v>
      </c>
      <c r="D27" s="50"/>
      <c r="E27" s="11">
        <f t="shared" si="4"/>
        <v>157</v>
      </c>
      <c r="F27" s="10"/>
      <c r="G27" s="10"/>
      <c r="H27" s="11">
        <f t="shared" si="5"/>
        <v>157</v>
      </c>
      <c r="I27" s="44"/>
      <c r="J27" s="11">
        <f t="shared" si="6"/>
        <v>157</v>
      </c>
      <c r="K27" s="10"/>
      <c r="L27" s="10">
        <v>22</v>
      </c>
      <c r="M27" s="10"/>
      <c r="N27" s="11">
        <f t="shared" si="3"/>
        <v>135</v>
      </c>
    </row>
    <row r="28" spans="2:14">
      <c r="B28" s="33" t="s">
        <v>166</v>
      </c>
      <c r="C28" s="36">
        <v>0.14000000000000001</v>
      </c>
      <c r="D28" s="50"/>
      <c r="E28" s="11">
        <f t="shared" si="4"/>
        <v>157</v>
      </c>
      <c r="F28" s="10"/>
      <c r="G28" s="10">
        <v>157</v>
      </c>
      <c r="H28" s="11">
        <f t="shared" si="5"/>
        <v>0</v>
      </c>
      <c r="I28" s="44"/>
      <c r="J28" s="11">
        <f t="shared" si="6"/>
        <v>157</v>
      </c>
      <c r="K28" s="10"/>
      <c r="L28" s="10">
        <v>22</v>
      </c>
      <c r="M28" s="10">
        <v>135</v>
      </c>
      <c r="N28" s="11">
        <f t="shared" si="3"/>
        <v>0</v>
      </c>
    </row>
    <row r="29" spans="2:14">
      <c r="B29" s="33" t="s">
        <v>167</v>
      </c>
      <c r="C29" s="36">
        <v>0.2</v>
      </c>
      <c r="D29" s="50"/>
      <c r="E29" s="11">
        <f t="shared" si="4"/>
        <v>80</v>
      </c>
      <c r="F29" s="10"/>
      <c r="G29" s="10"/>
      <c r="H29" s="11">
        <f t="shared" si="5"/>
        <v>80</v>
      </c>
      <c r="I29" s="44"/>
      <c r="J29" s="11">
        <f t="shared" si="6"/>
        <v>80</v>
      </c>
      <c r="K29" s="10"/>
      <c r="L29" s="10">
        <v>16</v>
      </c>
      <c r="M29" s="10"/>
      <c r="N29" s="11">
        <f t="shared" si="3"/>
        <v>64</v>
      </c>
    </row>
    <row r="30" spans="2:14">
      <c r="B30" s="33" t="s">
        <v>168</v>
      </c>
      <c r="C30" s="36">
        <v>0.2</v>
      </c>
      <c r="D30" s="50"/>
      <c r="E30" s="11">
        <f t="shared" si="4"/>
        <v>80</v>
      </c>
      <c r="F30" s="10"/>
      <c r="G30" s="10"/>
      <c r="H30" s="11">
        <f t="shared" si="5"/>
        <v>80</v>
      </c>
      <c r="I30" s="44"/>
      <c r="J30" s="11">
        <f t="shared" si="6"/>
        <v>80</v>
      </c>
      <c r="K30" s="10"/>
      <c r="L30" s="10">
        <v>16</v>
      </c>
      <c r="M30" s="10"/>
      <c r="N30" s="11">
        <f t="shared" si="3"/>
        <v>64</v>
      </c>
    </row>
    <row r="31" spans="2:14">
      <c r="B31" s="33" t="s">
        <v>169</v>
      </c>
      <c r="C31" s="36">
        <v>1</v>
      </c>
      <c r="D31" s="50"/>
      <c r="E31" s="10">
        <v>0</v>
      </c>
      <c r="F31" s="10">
        <v>35</v>
      </c>
      <c r="G31" s="10"/>
      <c r="H31" s="11">
        <f t="shared" si="5"/>
        <v>35</v>
      </c>
      <c r="I31" s="44"/>
      <c r="J31" s="10">
        <v>0</v>
      </c>
      <c r="K31" s="10">
        <v>35</v>
      </c>
      <c r="L31" s="10">
        <v>35</v>
      </c>
      <c r="M31" s="10"/>
      <c r="N31" s="11">
        <f t="shared" si="3"/>
        <v>0</v>
      </c>
    </row>
    <row r="32" spans="2:14">
      <c r="B32" s="40" t="s">
        <v>170</v>
      </c>
      <c r="C32" s="41"/>
      <c r="D32" s="51"/>
      <c r="E32" s="9">
        <f>SUM(E22:E31)</f>
        <v>1385</v>
      </c>
      <c r="F32" s="9">
        <f t="shared" ref="F32:N32" si="7">SUM(F22:F31)</f>
        <v>35</v>
      </c>
      <c r="G32" s="9">
        <f t="shared" si="7"/>
        <v>157</v>
      </c>
      <c r="H32" s="9">
        <f t="shared" si="7"/>
        <v>1263</v>
      </c>
      <c r="I32" s="45"/>
      <c r="J32" s="9">
        <f t="shared" si="7"/>
        <v>1385</v>
      </c>
      <c r="K32" s="9">
        <f t="shared" si="7"/>
        <v>35</v>
      </c>
      <c r="L32" s="9">
        <f>SUM(L22:L31)</f>
        <v>185</v>
      </c>
      <c r="M32" s="9">
        <f t="shared" si="7"/>
        <v>135</v>
      </c>
      <c r="N32" s="9">
        <f t="shared" si="7"/>
        <v>1100</v>
      </c>
    </row>
  </sheetData>
  <mergeCells count="4">
    <mergeCell ref="B20:B21"/>
    <mergeCell ref="C20:C21"/>
    <mergeCell ref="B5:B6"/>
    <mergeCell ref="C5:C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B2:F18"/>
  <sheetViews>
    <sheetView workbookViewId="0">
      <selection activeCell="B4" sqref="B4"/>
    </sheetView>
  </sheetViews>
  <sheetFormatPr defaultRowHeight="15"/>
  <cols>
    <col min="1" max="1" width="5.7109375" customWidth="1"/>
  </cols>
  <sheetData>
    <row r="2" spans="2:6">
      <c r="B2" s="1" t="s">
        <v>185</v>
      </c>
    </row>
    <row r="3" spans="2:6">
      <c r="B3" t="s">
        <v>186</v>
      </c>
    </row>
    <row r="5" spans="2:6" ht="45">
      <c r="B5" s="52" t="s">
        <v>179</v>
      </c>
      <c r="C5" s="52" t="s">
        <v>180</v>
      </c>
      <c r="D5" s="52" t="s">
        <v>181</v>
      </c>
      <c r="E5" s="52" t="s">
        <v>182</v>
      </c>
      <c r="F5" s="52" t="s">
        <v>183</v>
      </c>
    </row>
    <row r="6" spans="2:6">
      <c r="B6" s="52">
        <v>1</v>
      </c>
      <c r="C6" s="52">
        <v>600</v>
      </c>
      <c r="D6" s="52"/>
      <c r="E6" s="54">
        <f>C6-D6</f>
        <v>600</v>
      </c>
      <c r="F6" s="54">
        <f>0.01*C6</f>
        <v>6</v>
      </c>
    </row>
    <row r="7" spans="2:6">
      <c r="B7" s="52">
        <v>2</v>
      </c>
      <c r="C7" s="54">
        <f>E6</f>
        <v>600</v>
      </c>
      <c r="D7" s="52"/>
      <c r="E7" s="54">
        <f t="shared" ref="E7:E17" si="0">C7-D7</f>
        <v>600</v>
      </c>
      <c r="F7" s="54">
        <f t="shared" ref="F7:F17" si="1">0.01*C7</f>
        <v>6</v>
      </c>
    </row>
    <row r="8" spans="2:6">
      <c r="B8" s="52">
        <v>3</v>
      </c>
      <c r="C8" s="54">
        <f t="shared" ref="C8:C17" si="2">E7</f>
        <v>600</v>
      </c>
      <c r="D8" s="52">
        <v>50</v>
      </c>
      <c r="E8" s="54">
        <f t="shared" si="0"/>
        <v>550</v>
      </c>
      <c r="F8" s="54">
        <f t="shared" si="1"/>
        <v>6</v>
      </c>
    </row>
    <row r="9" spans="2:6">
      <c r="B9" s="52">
        <v>4</v>
      </c>
      <c r="C9" s="54">
        <f t="shared" si="2"/>
        <v>550</v>
      </c>
      <c r="D9" s="52"/>
      <c r="E9" s="54">
        <f t="shared" si="0"/>
        <v>550</v>
      </c>
      <c r="F9" s="54">
        <f t="shared" si="1"/>
        <v>5.5</v>
      </c>
    </row>
    <row r="10" spans="2:6">
      <c r="B10" s="52">
        <v>5</v>
      </c>
      <c r="C10" s="54">
        <f t="shared" si="2"/>
        <v>550</v>
      </c>
      <c r="D10" s="52"/>
      <c r="E10" s="54">
        <f t="shared" si="0"/>
        <v>550</v>
      </c>
      <c r="F10" s="54">
        <f t="shared" si="1"/>
        <v>5.5</v>
      </c>
    </row>
    <row r="11" spans="2:6">
      <c r="B11" s="52">
        <v>6</v>
      </c>
      <c r="C11" s="54">
        <f t="shared" si="2"/>
        <v>550</v>
      </c>
      <c r="D11" s="52">
        <v>50</v>
      </c>
      <c r="E11" s="54">
        <f t="shared" si="0"/>
        <v>500</v>
      </c>
      <c r="F11" s="54">
        <f t="shared" si="1"/>
        <v>5.5</v>
      </c>
    </row>
    <row r="12" spans="2:6">
      <c r="B12" s="52">
        <v>7</v>
      </c>
      <c r="C12" s="54">
        <f t="shared" si="2"/>
        <v>500</v>
      </c>
      <c r="D12" s="52"/>
      <c r="E12" s="54">
        <f t="shared" si="0"/>
        <v>500</v>
      </c>
      <c r="F12" s="54">
        <f t="shared" si="1"/>
        <v>5</v>
      </c>
    </row>
    <row r="13" spans="2:6">
      <c r="B13" s="52">
        <v>8</v>
      </c>
      <c r="C13" s="54">
        <f t="shared" si="2"/>
        <v>500</v>
      </c>
      <c r="D13" s="52"/>
      <c r="E13" s="54">
        <f t="shared" si="0"/>
        <v>500</v>
      </c>
      <c r="F13" s="54">
        <f t="shared" si="1"/>
        <v>5</v>
      </c>
    </row>
    <row r="14" spans="2:6">
      <c r="B14" s="52">
        <v>9</v>
      </c>
      <c r="C14" s="54">
        <f t="shared" si="2"/>
        <v>500</v>
      </c>
      <c r="D14" s="52">
        <v>50</v>
      </c>
      <c r="E14" s="54">
        <f t="shared" si="0"/>
        <v>450</v>
      </c>
      <c r="F14" s="54">
        <f t="shared" si="1"/>
        <v>5</v>
      </c>
    </row>
    <row r="15" spans="2:6">
      <c r="B15" s="52">
        <v>10</v>
      </c>
      <c r="C15" s="54">
        <f t="shared" si="2"/>
        <v>450</v>
      </c>
      <c r="D15" s="52"/>
      <c r="E15" s="54">
        <f t="shared" si="0"/>
        <v>450</v>
      </c>
      <c r="F15" s="54">
        <f t="shared" si="1"/>
        <v>4.5</v>
      </c>
    </row>
    <row r="16" spans="2:6">
      <c r="B16" s="52">
        <v>11</v>
      </c>
      <c r="C16" s="54">
        <f t="shared" si="2"/>
        <v>450</v>
      </c>
      <c r="D16" s="52"/>
      <c r="E16" s="54">
        <f t="shared" si="0"/>
        <v>450</v>
      </c>
      <c r="F16" s="54">
        <f t="shared" si="1"/>
        <v>4.5</v>
      </c>
    </row>
    <row r="17" spans="2:6">
      <c r="B17" s="52">
        <v>12</v>
      </c>
      <c r="C17" s="54">
        <f t="shared" si="2"/>
        <v>450</v>
      </c>
      <c r="D17" s="52">
        <v>50</v>
      </c>
      <c r="E17" s="54">
        <f t="shared" si="0"/>
        <v>400</v>
      </c>
      <c r="F17" s="54">
        <f t="shared" si="1"/>
        <v>4.5</v>
      </c>
    </row>
    <row r="18" spans="2:6">
      <c r="B18" s="53" t="s">
        <v>184</v>
      </c>
      <c r="C18" s="53"/>
      <c r="D18" s="55">
        <f>SUM(D6:D17)</f>
        <v>200</v>
      </c>
      <c r="E18" s="53"/>
      <c r="F18" s="55">
        <f>SUM(F6:F17)</f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Operacje</vt:lpstr>
      <vt:lpstr>ŚT i amort.</vt:lpstr>
      <vt:lpstr>Kredyt inwest.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Artur Zimny</dc:creator>
  <cp:lastModifiedBy>rj</cp:lastModifiedBy>
  <cp:lastPrinted>2015-03-03T11:43:40Z</cp:lastPrinted>
  <dcterms:created xsi:type="dcterms:W3CDTF">2015-02-15T17:23:09Z</dcterms:created>
  <dcterms:modified xsi:type="dcterms:W3CDTF">2025-03-02T19:58:33Z</dcterms:modified>
</cp:coreProperties>
</file>